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firstSheet="6" activeTab="8"/>
  </bookViews>
  <sheets>
    <sheet name="MARGEM DE EXPANSÃO " sheetId="1" r:id="rId1"/>
    <sheet name="risco fiscal" sheetId="2" r:id="rId2"/>
    <sheet name="evol PL" sheetId="3" r:id="rId3"/>
    <sheet name="alienação de ativos " sheetId="4" r:id="rId4"/>
    <sheet name="renuncia receita" sheetId="5" r:id="rId5"/>
    <sheet name="metas fiscais " sheetId="6" r:id="rId6"/>
    <sheet name="METAS FISCAIS DO EXERCICIO ANT" sheetId="7" r:id="rId7"/>
    <sheet name="METAS FISCAIS TRES EXERCICIOS A" sheetId="8" r:id="rId8"/>
    <sheet name="avaliação rpps " sheetId="9" r:id="rId9"/>
  </sheets>
  <definedNames/>
  <calcPr fullCalcOnLoad="1"/>
</workbook>
</file>

<file path=xl/sharedStrings.xml><?xml version="1.0" encoding="utf-8"?>
<sst xmlns="http://schemas.openxmlformats.org/spreadsheetml/2006/main" count="263" uniqueCount="153">
  <si>
    <t>Valor</t>
  </si>
  <si>
    <t>Descrição</t>
  </si>
  <si>
    <t>TOTAL</t>
  </si>
  <si>
    <t>%</t>
  </si>
  <si>
    <t>Receita patrimonial</t>
  </si>
  <si>
    <t>IPTU</t>
  </si>
  <si>
    <t>LEI DE DIRETRIZES ORÇAMENTÁRIAS</t>
  </si>
  <si>
    <t>ANEXO DE  METAS FISCAIS</t>
  </si>
  <si>
    <t>ANEXO DE RISCOS FISCAIS</t>
  </si>
  <si>
    <t>DEMONSTRATIVO DE RISCOS FISCAIS E PROVIDÊNCIAS</t>
  </si>
  <si>
    <r>
      <t>ARF (LRF, art 4</t>
    </r>
    <r>
      <rPr>
        <u val="single"/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, § 3</t>
    </r>
    <r>
      <rPr>
        <u val="single"/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)</t>
    </r>
  </si>
  <si>
    <t>PASSIVOS CONTINGENTES</t>
  </si>
  <si>
    <t>PROVIDÊNCIAS</t>
  </si>
  <si>
    <t>SUBTOTAL</t>
  </si>
  <si>
    <t>DEMAIS RISCOS FISCAIS PASSIVOS</t>
  </si>
  <si>
    <t>FONTE: ASSESSORIA JURÍDICA</t>
  </si>
  <si>
    <t>EVOLUÇÃO DO PATRIMÔNIO LÍQUIDO</t>
  </si>
  <si>
    <t>AMF - Demonstrativo IV (LRF, art.4º, §2º, inciso III)</t>
  </si>
  <si>
    <t>PATRIMÔNIO LÍQUIDO</t>
  </si>
  <si>
    <t>Patrimônio/Capital</t>
  </si>
  <si>
    <t>REGIME PREVIDENCIÁRIO</t>
  </si>
  <si>
    <t>Patrimônio</t>
  </si>
  <si>
    <t>ESTIMATIVA E COMPENSAÇÃO DA RENÚNCIA DE RECEITA</t>
  </si>
  <si>
    <t>AMF - Tabela 8 (LRF, art. 4°, § 2°, inciso V)</t>
  </si>
  <si>
    <t>TRIBUTO</t>
  </si>
  <si>
    <t>MODALIDADE</t>
  </si>
  <si>
    <t>SETORES/ PROGRAMAS/ BENEFICIÁRIO</t>
  </si>
  <si>
    <t>RENÚNCIA DE RECEITA PREVISTA</t>
  </si>
  <si>
    <t>COMPENSAÇÃO</t>
  </si>
  <si>
    <t xml:space="preserve">aumento de salarios que possa gerar impacto nas despesas com pessoal </t>
  </si>
  <si>
    <t xml:space="preserve">condenações judiciais </t>
  </si>
  <si>
    <t xml:space="preserve">abertura de credito adicional a partir de reserva de contingencia </t>
  </si>
  <si>
    <t xml:space="preserve">edemias , enchentes e demais situações </t>
  </si>
  <si>
    <t xml:space="preserve">abertura de credito adicional </t>
  </si>
  <si>
    <t xml:space="preserve">Maquine, </t>
  </si>
  <si>
    <t xml:space="preserve">RECEITA REALIZADA </t>
  </si>
  <si>
    <t>MUNICIPIO DE MAQUINE</t>
  </si>
  <si>
    <t>ORIGEM E APLICAÇÃO DOS RECURSOS OBTIDOS COM A ALIENAÇÃO DE ATIVOS</t>
  </si>
  <si>
    <t>LRF, art4º, § 2º, inciso III</t>
  </si>
  <si>
    <t xml:space="preserve">TOTAL </t>
  </si>
  <si>
    <t xml:space="preserve">DESPESAS EXECUTADAS </t>
  </si>
  <si>
    <t xml:space="preserve">FONTE: SETOR CONTABIL </t>
  </si>
  <si>
    <t xml:space="preserve">MAQUINE </t>
  </si>
  <si>
    <t xml:space="preserve">ANISTIA </t>
  </si>
  <si>
    <t xml:space="preserve">desconto de iptu e multa para pagamento de IPTU dos contibuintes em atrazo  </t>
  </si>
  <si>
    <t xml:space="preserve">compensação atraves do aumento da arrecadação dos tributos por expansao da base de cobrança , e tambem , pleo enquadrameto na margem de expansao prevista pela LRF. </t>
  </si>
  <si>
    <t xml:space="preserve">ISSQN </t>
  </si>
  <si>
    <t xml:space="preserve">desconto de iptu e multa para pagamento de ISSQN  dos contibuintes em atrazo  </t>
  </si>
  <si>
    <t xml:space="preserve">TRIBUTOS EM GERAL </t>
  </si>
  <si>
    <t xml:space="preserve">desconto de iptu e multa para pagamento de TAXA  dos contibuintes em atrazo  </t>
  </si>
  <si>
    <t xml:space="preserve">CONCESSÃO DE ISENÇÃO DE CARATER NÃO GERAL </t>
  </si>
  <si>
    <t xml:space="preserve">beneficios fiscais para instalação de empresas no Municipio. </t>
  </si>
  <si>
    <t xml:space="preserve">MUNICÍPIO DE MAQUINE </t>
  </si>
  <si>
    <t>AMF - demonstrativo 8( LRF , art 4º, § 2º, inciso V)</t>
  </si>
  <si>
    <t xml:space="preserve">EVENTO </t>
  </si>
  <si>
    <t>VALOR PREVISTO 2020</t>
  </si>
  <si>
    <t xml:space="preserve">aumento permanente de Receita </t>
  </si>
  <si>
    <t xml:space="preserve">(-) transferencia constitucionais </t>
  </si>
  <si>
    <t xml:space="preserve">(-) transferencias Fundeb </t>
  </si>
  <si>
    <t xml:space="preserve">R$ </t>
  </si>
  <si>
    <t xml:space="preserve">Saldo final do aumento permanente de Receita (I) </t>
  </si>
  <si>
    <t>Redução permanente de Despesa (II)</t>
  </si>
  <si>
    <t xml:space="preserve">Margem Bruta (III)=(I+II) </t>
  </si>
  <si>
    <t>Saldo utilizado da Margem Bruta (IV)</t>
  </si>
  <si>
    <t>Novas DOCC</t>
  </si>
  <si>
    <t>Novas DOCC Geradas por PPP</t>
  </si>
  <si>
    <t>Margem liquida de espansão de DOCC (V) =(III-IV)</t>
  </si>
  <si>
    <t xml:space="preserve">MARGEM DE EXPANSÃO DAS DESPESAS OBRIGATORIAS DE CARATER CONTINUADO </t>
  </si>
  <si>
    <t xml:space="preserve">ANEXO DE METAS FISCAIS </t>
  </si>
  <si>
    <t xml:space="preserve">METAS ANUAIS </t>
  </si>
  <si>
    <t xml:space="preserve">ESPECIFICAÇÃO </t>
  </si>
  <si>
    <t xml:space="preserve">VALOR CORRENTE </t>
  </si>
  <si>
    <t xml:space="preserve">VALOR CONSTANTE </t>
  </si>
  <si>
    <t>VALOR CORRENTE (a)</t>
  </si>
  <si>
    <t>%RCL (a/rcl) X100</t>
  </si>
  <si>
    <t>%RCL a/rcl) X100</t>
  </si>
  <si>
    <t xml:space="preserve">receita total </t>
  </si>
  <si>
    <t xml:space="preserve">receita primaria(I) </t>
  </si>
  <si>
    <t xml:space="preserve">Despesa total </t>
  </si>
  <si>
    <t>Despesa primaria (II)</t>
  </si>
  <si>
    <t>Resultado primario (III)= (I-II)</t>
  </si>
  <si>
    <t>Resultado Nominal</t>
  </si>
  <si>
    <t>Divida publica Consolidada</t>
  </si>
  <si>
    <t xml:space="preserve">Divida consolidada liquida </t>
  </si>
  <si>
    <t>Receitas primarias advindas de PPP (IV)</t>
  </si>
  <si>
    <t>Despesas primarias geradas por PPP (V)</t>
  </si>
  <si>
    <t>impacto saldo das PPP (VI)=(IV-V)</t>
  </si>
  <si>
    <t xml:space="preserve">%RCL </t>
  </si>
  <si>
    <t xml:space="preserve">I - metas previstas em 2018 (a) </t>
  </si>
  <si>
    <t xml:space="preserve">II - metas realizadas em 2018 (b) </t>
  </si>
  <si>
    <t xml:space="preserve">variação II -I </t>
  </si>
  <si>
    <t xml:space="preserve">valor           ( c) = ( b-a) </t>
  </si>
  <si>
    <t>% (c/a)x100</t>
  </si>
  <si>
    <t>AVALIAÇÃO DO CUMPRIMENTO DAS METAS FISCAIS DO EXERCICIO ANTERIOR</t>
  </si>
  <si>
    <t xml:space="preserve">METAS FISCAIS COMPARADAS COM AS FIXADAS NOS TRES EXERCICIOS ANTERIORES </t>
  </si>
  <si>
    <t xml:space="preserve">AVALIAÇÃO DA SITUAÇÃO FINANCEIRA E ATUARIAL DO RPPS </t>
  </si>
  <si>
    <t>AMF -demostrativo 6( LRF, art 4º, §2º, inciso IV, alinea "a")</t>
  </si>
  <si>
    <t>RECEITAS CORRENTES (I)</t>
  </si>
  <si>
    <t xml:space="preserve">RECEITAS E DESPESAS PRECIDENCIARIAS DO REGIME PROPRIO DE PREVIDENCIA DOS SERVIDORES </t>
  </si>
  <si>
    <t xml:space="preserve">PLANO PREVIDENCIARIO </t>
  </si>
  <si>
    <t xml:space="preserve">RECEITAS PREVIDENCIARIAS  - RPPS </t>
  </si>
  <si>
    <t>Receitas de contibuição dos segurados</t>
  </si>
  <si>
    <t>civil</t>
  </si>
  <si>
    <t>ativo</t>
  </si>
  <si>
    <t>inativo</t>
  </si>
  <si>
    <t>pensionista</t>
  </si>
  <si>
    <t xml:space="preserve">pensionista </t>
  </si>
  <si>
    <t>Receita de contribuições patronais</t>
  </si>
  <si>
    <t>receita imobiliaria</t>
  </si>
  <si>
    <t>receita de valores mobiliarios</t>
  </si>
  <si>
    <t>outras receitas patrimoniais</t>
  </si>
  <si>
    <t xml:space="preserve">outras receitas correntes </t>
  </si>
  <si>
    <t xml:space="preserve">demias receitas correntes </t>
  </si>
  <si>
    <t xml:space="preserve">Receita de capital (II) </t>
  </si>
  <si>
    <t>alinenação de besn e direitos</t>
  </si>
  <si>
    <t>amortização de emprestimos</t>
  </si>
  <si>
    <t xml:space="preserve">autras rceitas de capital </t>
  </si>
  <si>
    <t xml:space="preserve">total das receitas previdenciarias RPPS III=I+II- </t>
  </si>
  <si>
    <t xml:space="preserve">DESPESAS PREVIDENCIARIAS - RPPS </t>
  </si>
  <si>
    <t>ADMINISTRAÇÃO (IV)</t>
  </si>
  <si>
    <t xml:space="preserve">Despesas correntes </t>
  </si>
  <si>
    <t xml:space="preserve">Despesas de capital </t>
  </si>
  <si>
    <t>PREVIDENCIA (V)</t>
  </si>
  <si>
    <t>beneficios civil</t>
  </si>
  <si>
    <t>aposentadorias</t>
  </si>
  <si>
    <t>pensões</t>
  </si>
  <si>
    <t>outros beneficios previdenciarios</t>
  </si>
  <si>
    <t>2016</t>
  </si>
  <si>
    <t>TOTAL DAS DESPESAS PREVIDENCIARIS RPPS (VI) = (IV+V)</t>
  </si>
  <si>
    <t xml:space="preserve">RESULTADO PREVIDENCIARIO (VII) = (III-VI) </t>
  </si>
  <si>
    <t xml:space="preserve">BENS E DIREITOS DO RPPS </t>
  </si>
  <si>
    <t>caixa e equivalentes de caixa</t>
  </si>
  <si>
    <t>investimentos e aplicações</t>
  </si>
  <si>
    <t xml:space="preserve">outros bens e direitos </t>
  </si>
  <si>
    <t xml:space="preserve">RECURSOS RPPS ARRECADADOS EM EXERCICOS ANTERIORES </t>
  </si>
  <si>
    <t xml:space="preserve">VALOR </t>
  </si>
  <si>
    <t xml:space="preserve">RESERVA ORÇAMENTARIA DO RPPS </t>
  </si>
  <si>
    <t xml:space="preserve">PLANO FINANCEIRO </t>
  </si>
  <si>
    <t>RECEITAS CORRENTES (VIII)</t>
  </si>
  <si>
    <t xml:space="preserve">Receita de capital (XI) </t>
  </si>
  <si>
    <t>total das receitas previdenciarias RPPS X= VIII+IX</t>
  </si>
  <si>
    <t>ADMINISTRAÇÃO (XI)</t>
  </si>
  <si>
    <t>PREVIDENCIA (XII)</t>
  </si>
  <si>
    <t>TOTAL DAS DESPESAS PREVIDENCIARIS RPPS (XIII) = (XI+XII)</t>
  </si>
  <si>
    <t xml:space="preserve">RESULTADO PREVIDENCIARIO (XIV) = (X-XIII) </t>
  </si>
  <si>
    <t>APORTES DE RECURSOS PARA O PLANO FINANCEIRO DO RPPS</t>
  </si>
  <si>
    <t xml:space="preserve">recursos para cobertura de insuficiencia financeira </t>
  </si>
  <si>
    <t xml:space="preserve">recursos para formação de reserva </t>
  </si>
  <si>
    <t>AMF - Demostrativop 1 (LRF, art 4º , § 1º)</t>
  </si>
  <si>
    <t>AMF - Desmostrativo 2 (LRF, art 4º, §2º , inciso I</t>
  </si>
  <si>
    <t>AMF - Demostrativo3 (LRF , art 4º, §2º , inciso II</t>
  </si>
  <si>
    <t>MAQUINE, 23.10.2019</t>
  </si>
  <si>
    <t>23.10.2019</t>
  </si>
</sst>
</file>

<file path=xl/styles.xml><?xml version="1.0" encoding="utf-8"?>
<styleSheet xmlns="http://schemas.openxmlformats.org/spreadsheetml/2006/main">
  <numFmts count="4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&quot;R$ &quot;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0.000000"/>
    <numFmt numFmtId="193" formatCode="0.00000"/>
    <numFmt numFmtId="194" formatCode="0.0000"/>
    <numFmt numFmtId="195" formatCode="0.000"/>
    <numFmt numFmtId="196" formatCode="_(* #,##0_);_(* \(#,##0\);_(* &quot;-&quot;?_);_(@_)"/>
    <numFmt numFmtId="197" formatCode="_(* #,##0.0_);_(* \(#,##0.0\);_(* &quot;-&quot;?_);_(@_)"/>
    <numFmt numFmtId="198" formatCode="&quot;Ativado&quot;;&quot;Ativado&quot;;&quot;Desativado&quot;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vertAlign val="superscript"/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167" fontId="4" fillId="0" borderId="21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2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4" fillId="0" borderId="2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22" xfId="0" applyFont="1" applyFill="1" applyBorder="1" applyAlignment="1">
      <alignment wrapText="1"/>
    </xf>
    <xf numFmtId="171" fontId="4" fillId="0" borderId="20" xfId="62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167" fontId="4" fillId="0" borderId="26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justify" vertical="top" wrapText="1"/>
    </xf>
    <xf numFmtId="4" fontId="4" fillId="0" borderId="17" xfId="0" applyNumberFormat="1" applyFont="1" applyFill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170" fontId="1" fillId="0" borderId="31" xfId="46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70" fontId="1" fillId="0" borderId="19" xfId="46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0" fontId="4" fillId="0" borderId="16" xfId="46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Fill="1" applyBorder="1" applyAlignment="1">
      <alignment/>
    </xf>
    <xf numFmtId="170" fontId="0" fillId="0" borderId="27" xfId="46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0" fontId="0" fillId="0" borderId="31" xfId="46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7" xfId="0" applyFont="1" applyBorder="1" applyAlignment="1">
      <alignment wrapText="1"/>
    </xf>
    <xf numFmtId="170" fontId="0" fillId="0" borderId="0" xfId="46" applyFont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170" fontId="0" fillId="0" borderId="29" xfId="46" applyFont="1" applyBorder="1" applyAlignment="1">
      <alignment/>
    </xf>
    <xf numFmtId="170" fontId="0" fillId="0" borderId="32" xfId="46" applyFont="1" applyBorder="1" applyAlignment="1">
      <alignment/>
    </xf>
    <xf numFmtId="170" fontId="0" fillId="0" borderId="10" xfId="46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22" xfId="0" applyNumberFormat="1" applyBorder="1" applyAlignment="1">
      <alignment/>
    </xf>
    <xf numFmtId="170" fontId="0" fillId="0" borderId="30" xfId="46" applyFont="1" applyBorder="1" applyAlignment="1">
      <alignment/>
    </xf>
    <xf numFmtId="170" fontId="0" fillId="0" borderId="0" xfId="46" applyFont="1" applyBorder="1" applyAlignment="1">
      <alignment/>
    </xf>
    <xf numFmtId="170" fontId="0" fillId="0" borderId="22" xfId="46" applyFont="1" applyBorder="1" applyAlignment="1">
      <alignment/>
    </xf>
    <xf numFmtId="2" fontId="0" fillId="0" borderId="3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31" xfId="0" applyFont="1" applyFill="1" applyBorder="1" applyAlignment="1">
      <alignment/>
    </xf>
    <xf numFmtId="0" fontId="5" fillId="0" borderId="0" xfId="0" applyFont="1" applyBorder="1" applyAlignment="1">
      <alignment/>
    </xf>
    <xf numFmtId="170" fontId="5" fillId="0" borderId="30" xfId="46" applyFont="1" applyBorder="1" applyAlignment="1">
      <alignment/>
    </xf>
    <xf numFmtId="170" fontId="5" fillId="0" borderId="0" xfId="46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0" fontId="5" fillId="0" borderId="22" xfId="46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0" fontId="11" fillId="0" borderId="28" xfId="46" applyFont="1" applyBorder="1" applyAlignment="1">
      <alignment/>
    </xf>
    <xf numFmtId="170" fontId="11" fillId="0" borderId="27" xfId="46" applyFont="1" applyBorder="1" applyAlignment="1">
      <alignment/>
    </xf>
    <xf numFmtId="0" fontId="11" fillId="0" borderId="22" xfId="0" applyFont="1" applyFill="1" applyBorder="1" applyAlignment="1">
      <alignment/>
    </xf>
    <xf numFmtId="170" fontId="11" fillId="0" borderId="22" xfId="46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170" fontId="11" fillId="0" borderId="0" xfId="46" applyFont="1" applyBorder="1" applyAlignment="1">
      <alignment/>
    </xf>
    <xf numFmtId="49" fontId="11" fillId="0" borderId="28" xfId="46" applyNumberFormat="1" applyFont="1" applyBorder="1" applyAlignment="1">
      <alignment/>
    </xf>
    <xf numFmtId="49" fontId="11" fillId="0" borderId="27" xfId="46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0" fontId="5" fillId="0" borderId="28" xfId="46" applyFont="1" applyBorder="1" applyAlignment="1">
      <alignment/>
    </xf>
    <xf numFmtId="170" fontId="5" fillId="0" borderId="27" xfId="46" applyFont="1" applyBorder="1" applyAlignment="1">
      <alignment/>
    </xf>
    <xf numFmtId="0" fontId="5" fillId="0" borderId="29" xfId="0" applyFont="1" applyFill="1" applyBorder="1" applyAlignment="1">
      <alignment/>
    </xf>
    <xf numFmtId="170" fontId="5" fillId="0" borderId="31" xfId="46" applyFont="1" applyBorder="1" applyAlignment="1">
      <alignment/>
    </xf>
    <xf numFmtId="170" fontId="5" fillId="0" borderId="20" xfId="46" applyFont="1" applyBorder="1" applyAlignment="1">
      <alignment/>
    </xf>
    <xf numFmtId="170" fontId="5" fillId="0" borderId="19" xfId="46" applyFont="1" applyBorder="1" applyAlignment="1">
      <alignment/>
    </xf>
    <xf numFmtId="0" fontId="11" fillId="0" borderId="29" xfId="0" applyFont="1" applyFill="1" applyBorder="1" applyAlignment="1">
      <alignment/>
    </xf>
    <xf numFmtId="49" fontId="11" fillId="0" borderId="27" xfId="46" applyNumberFormat="1" applyFont="1" applyBorder="1" applyAlignment="1">
      <alignment/>
    </xf>
    <xf numFmtId="0" fontId="11" fillId="0" borderId="3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167" fontId="4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4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0" fontId="8" fillId="33" borderId="17" xfId="46" applyFont="1" applyFill="1" applyBorder="1" applyAlignment="1">
      <alignment/>
    </xf>
    <xf numFmtId="0" fontId="8" fillId="0" borderId="17" xfId="0" applyFont="1" applyBorder="1" applyAlignment="1">
      <alignment/>
    </xf>
    <xf numFmtId="170" fontId="8" fillId="0" borderId="17" xfId="46" applyFont="1" applyBorder="1" applyAlignment="1">
      <alignment/>
    </xf>
    <xf numFmtId="0" fontId="8" fillId="0" borderId="31" xfId="0" applyFont="1" applyBorder="1" applyAlignment="1">
      <alignment/>
    </xf>
    <xf numFmtId="170" fontId="8" fillId="33" borderId="13" xfId="46" applyFont="1" applyFill="1" applyBorder="1" applyAlignment="1">
      <alignment/>
    </xf>
    <xf numFmtId="0" fontId="8" fillId="0" borderId="13" xfId="0" applyFont="1" applyBorder="1" applyAlignment="1">
      <alignment/>
    </xf>
    <xf numFmtId="170" fontId="8" fillId="0" borderId="13" xfId="46" applyFont="1" applyBorder="1" applyAlignment="1">
      <alignment/>
    </xf>
    <xf numFmtId="0" fontId="8" fillId="0" borderId="20" xfId="0" applyFont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70" fontId="8" fillId="0" borderId="12" xfId="46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7" xfId="46" applyNumberFormat="1" applyFont="1" applyBorder="1" applyAlignment="1">
      <alignment/>
    </xf>
    <xf numFmtId="4" fontId="8" fillId="0" borderId="30" xfId="46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4" fontId="8" fillId="0" borderId="13" xfId="46" applyNumberFormat="1" applyFont="1" applyBorder="1" applyAlignment="1">
      <alignment/>
    </xf>
    <xf numFmtId="4" fontId="8" fillId="0" borderId="0" xfId="46" applyNumberFormat="1" applyFont="1" applyBorder="1" applyAlignment="1">
      <alignment/>
    </xf>
    <xf numFmtId="2" fontId="8" fillId="0" borderId="0" xfId="46" applyNumberFormat="1" applyFont="1" applyFill="1" applyBorder="1" applyAlignment="1">
      <alignment/>
    </xf>
    <xf numFmtId="170" fontId="8" fillId="0" borderId="13" xfId="46" applyFont="1" applyFill="1" applyBorder="1" applyAlignment="1">
      <alignment/>
    </xf>
    <xf numFmtId="4" fontId="8" fillId="0" borderId="12" xfId="46" applyNumberFormat="1" applyFont="1" applyBorder="1" applyAlignment="1">
      <alignment/>
    </xf>
    <xf numFmtId="4" fontId="8" fillId="0" borderId="22" xfId="46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J22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5.7109375" style="0" customWidth="1"/>
    <col min="3" max="3" width="9.140625" style="0" hidden="1" customWidth="1"/>
    <col min="5" max="5" width="18.8515625" style="0" customWidth="1"/>
    <col min="7" max="7" width="38.8515625" style="0" customWidth="1"/>
    <col min="8" max="8" width="17.7109375" style="0" customWidth="1"/>
    <col min="9" max="9" width="16.421875" style="0" customWidth="1"/>
    <col min="10" max="10" width="0.5625" style="0" hidden="1" customWidth="1"/>
  </cols>
  <sheetData>
    <row r="2" spans="4:7" ht="12.75">
      <c r="D2" s="149" t="s">
        <v>52</v>
      </c>
      <c r="E2" s="149"/>
      <c r="F2" s="149"/>
      <c r="G2" s="149"/>
    </row>
    <row r="3" spans="4:7" ht="12.75">
      <c r="D3" s="149" t="s">
        <v>6</v>
      </c>
      <c r="E3" s="149"/>
      <c r="F3" s="149"/>
      <c r="G3" s="149"/>
    </row>
    <row r="4" spans="4:7" ht="12.75">
      <c r="D4" s="149" t="s">
        <v>68</v>
      </c>
      <c r="E4" s="149"/>
      <c r="F4" s="149"/>
      <c r="G4" s="149"/>
    </row>
    <row r="5" spans="4:7" ht="12.75" customHeight="1">
      <c r="D5" s="150" t="s">
        <v>67</v>
      </c>
      <c r="E5" s="150"/>
      <c r="F5" s="150"/>
      <c r="G5" s="150"/>
    </row>
    <row r="6" spans="4:7" ht="12.75">
      <c r="D6" s="149">
        <v>2020</v>
      </c>
      <c r="E6" s="149"/>
      <c r="F6" s="149"/>
      <c r="G6" s="149"/>
    </row>
    <row r="8" ht="12.75">
      <c r="A8" s="55" t="s">
        <v>53</v>
      </c>
    </row>
    <row r="9" spans="1:10" ht="12.75">
      <c r="A9" s="7"/>
      <c r="B9" s="57"/>
      <c r="C9" s="56" t="s">
        <v>54</v>
      </c>
      <c r="D9" s="57"/>
      <c r="E9" s="58"/>
      <c r="F9" s="7"/>
      <c r="G9" s="56" t="s">
        <v>55</v>
      </c>
      <c r="H9" s="58"/>
      <c r="I9" s="8"/>
      <c r="J9" s="58"/>
    </row>
    <row r="10" spans="1:10" ht="12.75">
      <c r="A10" s="79" t="s">
        <v>56</v>
      </c>
      <c r="B10" s="60"/>
      <c r="C10" s="60"/>
      <c r="D10" s="60"/>
      <c r="E10" s="61"/>
      <c r="F10" s="59"/>
      <c r="G10" s="82" t="s">
        <v>59</v>
      </c>
      <c r="H10" s="87">
        <v>2588886.19</v>
      </c>
      <c r="J10" s="61"/>
    </row>
    <row r="11" spans="1:10" ht="12.75">
      <c r="A11" s="80" t="s">
        <v>57</v>
      </c>
      <c r="B11" s="8"/>
      <c r="C11" s="8"/>
      <c r="D11" s="8"/>
      <c r="E11" s="63"/>
      <c r="F11" s="62"/>
      <c r="G11" s="8"/>
      <c r="H11" s="63"/>
      <c r="J11" s="63"/>
    </row>
    <row r="12" spans="1:10" ht="12.75">
      <c r="A12" s="81" t="s">
        <v>58</v>
      </c>
      <c r="B12" s="64"/>
      <c r="C12" s="64"/>
      <c r="D12" s="64"/>
      <c r="E12" s="65"/>
      <c r="F12" s="1"/>
      <c r="G12" s="64"/>
      <c r="H12" s="65"/>
      <c r="J12" s="65"/>
    </row>
    <row r="13" spans="1:8" ht="12.75">
      <c r="A13" s="83" t="s">
        <v>60</v>
      </c>
      <c r="B13" s="57"/>
      <c r="C13" s="57"/>
      <c r="D13" s="57"/>
      <c r="E13" s="58"/>
      <c r="F13" s="7"/>
      <c r="G13" s="56" t="s">
        <v>59</v>
      </c>
      <c r="H13" s="84">
        <v>2588886.19</v>
      </c>
    </row>
    <row r="14" spans="1:8" ht="12.75">
      <c r="A14" s="83" t="s">
        <v>61</v>
      </c>
      <c r="B14" s="57"/>
      <c r="C14" s="57"/>
      <c r="D14" s="57"/>
      <c r="E14" s="58"/>
      <c r="F14" s="7"/>
      <c r="G14" s="57"/>
      <c r="H14" s="58"/>
    </row>
    <row r="15" spans="1:8" ht="12.75">
      <c r="A15" s="83" t="s">
        <v>62</v>
      </c>
      <c r="B15" s="57"/>
      <c r="C15" s="57"/>
      <c r="D15" s="57"/>
      <c r="E15" s="58"/>
      <c r="F15" s="7"/>
      <c r="G15" s="56" t="s">
        <v>59</v>
      </c>
      <c r="H15" s="84">
        <v>2588886.19</v>
      </c>
    </row>
    <row r="16" spans="1:8" ht="12.75">
      <c r="A16" s="86" t="s">
        <v>63</v>
      </c>
      <c r="B16" s="60"/>
      <c r="C16" s="60"/>
      <c r="D16" s="60"/>
      <c r="E16" s="61"/>
      <c r="F16" s="59"/>
      <c r="G16" s="60"/>
      <c r="H16" s="61"/>
    </row>
    <row r="17" spans="1:8" ht="12.75">
      <c r="A17" s="85" t="s">
        <v>64</v>
      </c>
      <c r="B17" s="8"/>
      <c r="C17" s="8"/>
      <c r="D17" s="8"/>
      <c r="E17" s="63"/>
      <c r="F17" s="62"/>
      <c r="G17" s="8"/>
      <c r="H17" s="63"/>
    </row>
    <row r="18" spans="1:8" ht="12.75">
      <c r="A18" s="81" t="s">
        <v>65</v>
      </c>
      <c r="B18" s="64"/>
      <c r="C18" s="64"/>
      <c r="D18" s="64"/>
      <c r="E18" s="65"/>
      <c r="F18" s="1"/>
      <c r="G18" s="64"/>
      <c r="H18" s="65"/>
    </row>
    <row r="19" spans="1:8" ht="12.75">
      <c r="A19" s="83" t="s">
        <v>66</v>
      </c>
      <c r="B19" s="57"/>
      <c r="C19" s="57"/>
      <c r="D19" s="57"/>
      <c r="E19" s="58"/>
      <c r="F19" s="7"/>
      <c r="G19" s="56" t="s">
        <v>59</v>
      </c>
      <c r="H19" s="84">
        <v>2588886.19</v>
      </c>
    </row>
    <row r="22" ht="12.75">
      <c r="E22" s="2" t="s">
        <v>151</v>
      </c>
    </row>
  </sheetData>
  <sheetProtection/>
  <mergeCells count="5">
    <mergeCell ref="D2:G2"/>
    <mergeCell ref="D3:G3"/>
    <mergeCell ref="D4:G4"/>
    <mergeCell ref="D5:G5"/>
    <mergeCell ref="D6:G6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33"/>
  <sheetViews>
    <sheetView zoomScalePageLayoutView="0" workbookViewId="0" topLeftCell="A13">
      <selection activeCell="C33" sqref="C33"/>
    </sheetView>
  </sheetViews>
  <sheetFormatPr defaultColWidth="9.140625" defaultRowHeight="11.25" customHeight="1"/>
  <cols>
    <col min="1" max="1" width="30.7109375" style="3" customWidth="1"/>
    <col min="2" max="2" width="10.7109375" style="3" customWidth="1"/>
    <col min="3" max="3" width="30.7109375" style="3" customWidth="1"/>
    <col min="4" max="4" width="10.7109375" style="3" customWidth="1"/>
    <col min="5" max="16384" width="9.140625" style="3" customWidth="1"/>
  </cols>
  <sheetData>
    <row r="1" spans="1:4" ht="11.25" customHeight="1">
      <c r="A1" s="158"/>
      <c r="B1" s="158"/>
      <c r="C1" s="158"/>
      <c r="D1" s="158"/>
    </row>
    <row r="2" spans="1:4" ht="11.25" customHeight="1">
      <c r="A2" s="155"/>
      <c r="B2" s="155"/>
      <c r="C2" s="155"/>
      <c r="D2" s="155"/>
    </row>
    <row r="3" spans="1:4" ht="11.25" customHeight="1">
      <c r="A3" s="149" t="s">
        <v>52</v>
      </c>
      <c r="B3" s="149"/>
      <c r="C3" s="149"/>
      <c r="D3" s="149"/>
    </row>
    <row r="4" spans="1:4" ht="11.25" customHeight="1">
      <c r="A4" s="149" t="s">
        <v>6</v>
      </c>
      <c r="B4" s="149"/>
      <c r="C4" s="149"/>
      <c r="D4" s="149"/>
    </row>
    <row r="5" spans="1:4" ht="11.25" customHeight="1">
      <c r="A5" s="149" t="s">
        <v>8</v>
      </c>
      <c r="B5" s="149"/>
      <c r="C5" s="149"/>
      <c r="D5" s="149"/>
    </row>
    <row r="6" spans="1:4" ht="11.25" customHeight="1">
      <c r="A6" s="159" t="s">
        <v>9</v>
      </c>
      <c r="B6" s="159"/>
      <c r="C6" s="159"/>
      <c r="D6" s="159"/>
    </row>
    <row r="7" spans="1:4" ht="11.25" customHeight="1">
      <c r="A7" s="149">
        <v>2020</v>
      </c>
      <c r="B7" s="149"/>
      <c r="C7" s="149"/>
      <c r="D7" s="149"/>
    </row>
    <row r="8" spans="1:4" ht="11.25" customHeight="1">
      <c r="A8" s="155"/>
      <c r="B8" s="155"/>
      <c r="C8" s="155"/>
      <c r="D8" s="155"/>
    </row>
    <row r="9" spans="1:4" ht="11.25" customHeight="1">
      <c r="A9" s="156" t="s">
        <v>10</v>
      </c>
      <c r="B9" s="156"/>
      <c r="C9" s="157">
        <v>1</v>
      </c>
      <c r="D9" s="157"/>
    </row>
    <row r="10" spans="1:4" ht="11.25" customHeight="1">
      <c r="A10" s="153" t="s">
        <v>11</v>
      </c>
      <c r="B10" s="153"/>
      <c r="C10" s="153" t="s">
        <v>12</v>
      </c>
      <c r="D10" s="153"/>
    </row>
    <row r="11" spans="1:4" ht="11.25" customHeight="1">
      <c r="A11" s="15" t="s">
        <v>1</v>
      </c>
      <c r="B11" s="15" t="s">
        <v>0</v>
      </c>
      <c r="C11" s="15" t="s">
        <v>1</v>
      </c>
      <c r="D11" s="15" t="s">
        <v>0</v>
      </c>
    </row>
    <row r="12" spans="1:4" ht="11.25" customHeight="1">
      <c r="A12" s="16" t="s">
        <v>29</v>
      </c>
      <c r="B12" s="52">
        <v>77000</v>
      </c>
      <c r="C12" s="17" t="s">
        <v>31</v>
      </c>
      <c r="D12" s="52">
        <v>77000</v>
      </c>
    </row>
    <row r="13" spans="1:4" ht="11.25" customHeight="1">
      <c r="A13" s="16"/>
      <c r="B13" s="17"/>
      <c r="C13" s="17"/>
      <c r="D13" s="17"/>
    </row>
    <row r="14" spans="1:4" ht="11.25" customHeight="1">
      <c r="A14" s="16" t="s">
        <v>30</v>
      </c>
      <c r="B14" s="52">
        <v>5500</v>
      </c>
      <c r="C14" s="17" t="s">
        <v>31</v>
      </c>
      <c r="D14" s="52">
        <v>5500</v>
      </c>
    </row>
    <row r="15" spans="1:4" ht="11.25" customHeight="1">
      <c r="A15" s="16"/>
      <c r="B15" s="17"/>
      <c r="C15" s="17"/>
      <c r="D15" s="17"/>
    </row>
    <row r="16" spans="1:4" ht="11.25" customHeight="1">
      <c r="A16" s="16"/>
      <c r="B16" s="17"/>
      <c r="C16" s="17"/>
      <c r="D16" s="17"/>
    </row>
    <row r="17" spans="1:4" ht="11.25" customHeight="1">
      <c r="A17" s="16"/>
      <c r="B17" s="17"/>
      <c r="C17" s="17"/>
      <c r="D17" s="17"/>
    </row>
    <row r="18" spans="1:4" ht="11.25" customHeight="1">
      <c r="A18" s="18" t="s">
        <v>13</v>
      </c>
      <c r="B18" s="53">
        <v>82500</v>
      </c>
      <c r="C18" s="19" t="s">
        <v>13</v>
      </c>
      <c r="D18" s="54">
        <v>82500</v>
      </c>
    </row>
    <row r="19" spans="1:4" ht="11.25" customHeight="1">
      <c r="A19" s="151"/>
      <c r="B19" s="151"/>
      <c r="C19" s="152"/>
      <c r="D19" s="153"/>
    </row>
    <row r="20" spans="1:4" ht="11.25" customHeight="1">
      <c r="A20" s="154" t="s">
        <v>14</v>
      </c>
      <c r="B20" s="154"/>
      <c r="C20" s="153" t="s">
        <v>12</v>
      </c>
      <c r="D20" s="153"/>
    </row>
    <row r="21" spans="1:4" ht="11.25" customHeight="1">
      <c r="A21" s="15" t="s">
        <v>1</v>
      </c>
      <c r="B21" s="15" t="s">
        <v>0</v>
      </c>
      <c r="C21" s="15" t="s">
        <v>1</v>
      </c>
      <c r="D21" s="15" t="s">
        <v>0</v>
      </c>
    </row>
    <row r="22" spans="1:4" ht="11.25" customHeight="1">
      <c r="A22" s="19" t="s">
        <v>32</v>
      </c>
      <c r="B22" s="54">
        <v>12600</v>
      </c>
      <c r="C22" s="20" t="s">
        <v>33</v>
      </c>
      <c r="D22" s="54">
        <v>12600</v>
      </c>
    </row>
    <row r="23" spans="1:4" ht="11.25" customHeight="1">
      <c r="A23" s="19"/>
      <c r="B23" s="20"/>
      <c r="C23" s="20"/>
      <c r="D23" s="20"/>
    </row>
    <row r="24" spans="1:4" ht="11.25" customHeight="1">
      <c r="A24" s="19"/>
      <c r="B24" s="20"/>
      <c r="C24" s="20"/>
      <c r="D24" s="20"/>
    </row>
    <row r="25" spans="1:4" ht="11.25" customHeight="1">
      <c r="A25" s="19"/>
      <c r="B25" s="20"/>
      <c r="C25" s="20"/>
      <c r="D25" s="20"/>
    </row>
    <row r="26" spans="1:4" ht="11.25" customHeight="1">
      <c r="A26" s="19"/>
      <c r="B26" s="20"/>
      <c r="C26" s="19"/>
      <c r="D26" s="20"/>
    </row>
    <row r="27" spans="1:4" ht="11.25" customHeight="1">
      <c r="A27" s="19" t="s">
        <v>2</v>
      </c>
      <c r="B27" s="54">
        <v>95100</v>
      </c>
      <c r="C27" s="19" t="s">
        <v>2</v>
      </c>
      <c r="D27" s="54">
        <v>95100</v>
      </c>
    </row>
    <row r="28" spans="1:4" ht="11.25" customHeight="1">
      <c r="A28" s="21" t="s">
        <v>15</v>
      </c>
      <c r="B28" s="22"/>
      <c r="C28" s="22"/>
      <c r="D28" s="22"/>
    </row>
    <row r="33" spans="2:3" ht="11.25" customHeight="1">
      <c r="B33" s="5" t="s">
        <v>34</v>
      </c>
      <c r="C33" s="6" t="s">
        <v>152</v>
      </c>
    </row>
  </sheetData>
  <sheetProtection/>
  <mergeCells count="16">
    <mergeCell ref="A1:D1"/>
    <mergeCell ref="A2:D2"/>
    <mergeCell ref="A3:D3"/>
    <mergeCell ref="A4:D4"/>
    <mergeCell ref="A5:D5"/>
    <mergeCell ref="A6:D6"/>
    <mergeCell ref="A19:B19"/>
    <mergeCell ref="C19:D19"/>
    <mergeCell ref="A20:B20"/>
    <mergeCell ref="C20:D20"/>
    <mergeCell ref="A7:D7"/>
    <mergeCell ref="A8:D8"/>
    <mergeCell ref="A9:B9"/>
    <mergeCell ref="C9:D9"/>
    <mergeCell ref="A10:B10"/>
    <mergeCell ref="C10:D10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4">
      <selection activeCell="F29" sqref="F29"/>
    </sheetView>
  </sheetViews>
  <sheetFormatPr defaultColWidth="9.140625" defaultRowHeight="11.25" customHeight="1"/>
  <cols>
    <col min="1" max="1" width="22.00390625" style="9" customWidth="1"/>
    <col min="2" max="2" width="10.7109375" style="9" customWidth="1"/>
    <col min="3" max="3" width="9.140625" style="9" customWidth="1"/>
    <col min="4" max="4" width="11.421875" style="9" customWidth="1"/>
    <col min="5" max="5" width="10.00390625" style="9" bestFit="1" customWidth="1"/>
    <col min="6" max="6" width="14.28125" style="9" bestFit="1" customWidth="1"/>
    <col min="7" max="16384" width="9.140625" style="9" customWidth="1"/>
  </cols>
  <sheetData>
    <row r="1" spans="1:7" ht="11.25" customHeight="1">
      <c r="A1" s="30"/>
      <c r="B1" s="30"/>
      <c r="C1" s="30"/>
      <c r="D1" s="30"/>
      <c r="E1" s="30"/>
      <c r="F1" s="30"/>
      <c r="G1" s="30"/>
    </row>
    <row r="2" spans="1:7" ht="11.25" customHeight="1">
      <c r="A2" s="176"/>
      <c r="B2" s="177"/>
      <c r="C2" s="177"/>
      <c r="D2" s="177"/>
      <c r="E2" s="177"/>
      <c r="F2" s="177"/>
      <c r="G2" s="178"/>
    </row>
    <row r="3" spans="1:7" ht="11.25" customHeight="1">
      <c r="A3" s="165" t="s">
        <v>36</v>
      </c>
      <c r="B3" s="177"/>
      <c r="C3" s="177"/>
      <c r="D3" s="177"/>
      <c r="E3" s="177"/>
      <c r="F3" s="177"/>
      <c r="G3" s="178"/>
    </row>
    <row r="4" spans="1:7" ht="11.25" customHeight="1">
      <c r="A4" s="165" t="s">
        <v>6</v>
      </c>
      <c r="B4" s="166"/>
      <c r="C4" s="166"/>
      <c r="D4" s="166"/>
      <c r="E4" s="166"/>
      <c r="F4" s="166"/>
      <c r="G4" s="167"/>
    </row>
    <row r="5" spans="1:7" ht="11.25" customHeight="1">
      <c r="A5" s="165" t="s">
        <v>7</v>
      </c>
      <c r="B5" s="166"/>
      <c r="C5" s="166"/>
      <c r="D5" s="166"/>
      <c r="E5" s="166"/>
      <c r="F5" s="166"/>
      <c r="G5" s="167"/>
    </row>
    <row r="6" spans="1:7" ht="11.25" customHeight="1">
      <c r="A6" s="179" t="s">
        <v>16</v>
      </c>
      <c r="B6" s="180"/>
      <c r="C6" s="180"/>
      <c r="D6" s="180"/>
      <c r="E6" s="180"/>
      <c r="F6" s="180"/>
      <c r="G6" s="181"/>
    </row>
    <row r="7" spans="1:7" ht="11.25" customHeight="1">
      <c r="A7" s="165">
        <v>2020</v>
      </c>
      <c r="B7" s="166"/>
      <c r="C7" s="166"/>
      <c r="D7" s="166"/>
      <c r="E7" s="166"/>
      <c r="F7" s="166"/>
      <c r="G7" s="167"/>
    </row>
    <row r="8" spans="1:7" ht="11.25" customHeight="1">
      <c r="A8" s="165"/>
      <c r="B8" s="166"/>
      <c r="C8" s="166"/>
      <c r="D8" s="166"/>
      <c r="E8" s="166"/>
      <c r="F8" s="166"/>
      <c r="G8" s="167"/>
    </row>
    <row r="9" spans="1:7" ht="11.25" customHeight="1">
      <c r="A9" s="168" t="s">
        <v>17</v>
      </c>
      <c r="B9" s="169"/>
      <c r="C9" s="31"/>
      <c r="D9" s="31"/>
      <c r="E9" s="31"/>
      <c r="F9" s="31"/>
      <c r="G9" s="29">
        <v>1</v>
      </c>
    </row>
    <row r="10" spans="1:7" ht="11.25" customHeight="1">
      <c r="A10" s="170" t="s">
        <v>18</v>
      </c>
      <c r="B10" s="172">
        <v>2018</v>
      </c>
      <c r="C10" s="172" t="s">
        <v>3</v>
      </c>
      <c r="D10" s="172">
        <v>2017</v>
      </c>
      <c r="E10" s="172" t="s">
        <v>3</v>
      </c>
      <c r="F10" s="172">
        <v>2016</v>
      </c>
      <c r="G10" s="174" t="s">
        <v>3</v>
      </c>
    </row>
    <row r="11" spans="1:7" s="32" customFormat="1" ht="11.25" customHeight="1">
      <c r="A11" s="171"/>
      <c r="B11" s="173"/>
      <c r="C11" s="173"/>
      <c r="D11" s="173"/>
      <c r="E11" s="173"/>
      <c r="F11" s="173"/>
      <c r="G11" s="175"/>
    </row>
    <row r="12" spans="1:7" ht="11.25" customHeight="1">
      <c r="A12" s="25" t="s">
        <v>19</v>
      </c>
      <c r="B12" s="39">
        <v>14708318.81</v>
      </c>
      <c r="C12" s="25">
        <v>100</v>
      </c>
      <c r="D12" s="39">
        <v>14708318.81</v>
      </c>
      <c r="E12" s="42">
        <f>(D12/B12-1)*100</f>
        <v>0</v>
      </c>
      <c r="F12" s="39">
        <v>16857171.75</v>
      </c>
      <c r="G12" s="42">
        <f>(F12/D12-1)*100</f>
        <v>14.609779457180538</v>
      </c>
    </row>
    <row r="13" spans="1:7" ht="11.25" customHeight="1">
      <c r="A13" s="25"/>
      <c r="B13" s="25"/>
      <c r="C13" s="25"/>
      <c r="D13" s="25"/>
      <c r="E13" s="25"/>
      <c r="F13" s="25"/>
      <c r="G13" s="40"/>
    </row>
    <row r="14" spans="1:7" ht="11.25" customHeight="1">
      <c r="A14" s="27"/>
      <c r="B14" s="27"/>
      <c r="C14" s="27"/>
      <c r="D14" s="27"/>
      <c r="E14" s="27"/>
      <c r="F14" s="27"/>
      <c r="G14" s="41"/>
    </row>
    <row r="15" spans="1:7" s="35" customFormat="1" ht="11.25" customHeight="1">
      <c r="A15" s="27" t="s">
        <v>2</v>
      </c>
      <c r="B15" s="43">
        <f aca="true" t="shared" si="0" ref="B15:G15">B12</f>
        <v>14708318.81</v>
      </c>
      <c r="C15" s="43">
        <f t="shared" si="0"/>
        <v>100</v>
      </c>
      <c r="D15" s="43">
        <f t="shared" si="0"/>
        <v>14708318.81</v>
      </c>
      <c r="E15" s="43">
        <f t="shared" si="0"/>
        <v>0</v>
      </c>
      <c r="F15" s="43">
        <f t="shared" si="0"/>
        <v>16857171.75</v>
      </c>
      <c r="G15" s="43">
        <f t="shared" si="0"/>
        <v>14.609779457180538</v>
      </c>
    </row>
    <row r="16" spans="1:7" s="35" customFormat="1" ht="11.25" customHeight="1">
      <c r="A16" s="160"/>
      <c r="B16" s="160"/>
      <c r="C16" s="160"/>
      <c r="D16" s="160"/>
      <c r="E16" s="160"/>
      <c r="F16" s="160"/>
      <c r="G16" s="160"/>
    </row>
    <row r="17" spans="1:7" s="35" customFormat="1" ht="11.25" customHeight="1">
      <c r="A17" s="161" t="s">
        <v>20</v>
      </c>
      <c r="B17" s="162"/>
      <c r="C17" s="162"/>
      <c r="D17" s="162"/>
      <c r="E17" s="162"/>
      <c r="F17" s="162"/>
      <c r="G17" s="162"/>
    </row>
    <row r="18" spans="1:7" s="36" customFormat="1" ht="11.25" customHeight="1">
      <c r="A18" s="163"/>
      <c r="B18" s="163"/>
      <c r="C18" s="163"/>
      <c r="D18" s="163"/>
      <c r="E18" s="163"/>
      <c r="F18" s="163"/>
      <c r="G18" s="163"/>
    </row>
    <row r="19" spans="1:7" s="38" customFormat="1" ht="20.25" customHeight="1">
      <c r="A19" s="24" t="s">
        <v>18</v>
      </c>
      <c r="B19" s="24">
        <v>2018</v>
      </c>
      <c r="C19" s="24" t="s">
        <v>3</v>
      </c>
      <c r="D19" s="24">
        <v>2017</v>
      </c>
      <c r="E19" s="24" t="s">
        <v>3</v>
      </c>
      <c r="F19" s="24">
        <v>2016</v>
      </c>
      <c r="G19" s="37" t="s">
        <v>3</v>
      </c>
    </row>
    <row r="20" spans="1:7" s="35" customFormat="1" ht="11.25" customHeight="1">
      <c r="A20" s="25" t="s">
        <v>21</v>
      </c>
      <c r="B20" s="39">
        <v>-2191125.93</v>
      </c>
      <c r="C20" s="25">
        <v>100</v>
      </c>
      <c r="D20" s="39">
        <v>-2044730.01</v>
      </c>
      <c r="E20" s="42">
        <f>(D20/B20-1)*100</f>
        <v>-6.68131018831949</v>
      </c>
      <c r="F20" s="39">
        <v>4542679.74</v>
      </c>
      <c r="G20" s="42">
        <f>(F20/D20-1)*100</f>
        <v>-322.16525985257095</v>
      </c>
    </row>
    <row r="21" spans="1:7" s="35" customFormat="1" ht="11.25" customHeight="1">
      <c r="A21" s="25"/>
      <c r="B21" s="26"/>
      <c r="C21" s="26"/>
      <c r="D21" s="26"/>
      <c r="E21" s="26"/>
      <c r="F21" s="26"/>
      <c r="G21" s="33"/>
    </row>
    <row r="22" spans="1:7" s="35" customFormat="1" ht="11.25" customHeight="1">
      <c r="A22" s="27"/>
      <c r="B22" s="28"/>
      <c r="C22" s="28"/>
      <c r="D22" s="28"/>
      <c r="E22" s="28"/>
      <c r="F22" s="28"/>
      <c r="G22" s="34"/>
    </row>
    <row r="23" spans="1:7" s="35" customFormat="1" ht="11.25" customHeight="1">
      <c r="A23" s="27" t="s">
        <v>2</v>
      </c>
      <c r="B23" s="43">
        <f aca="true" t="shared" si="1" ref="B23:G23">B20</f>
        <v>-2191125.93</v>
      </c>
      <c r="C23" s="43">
        <f t="shared" si="1"/>
        <v>100</v>
      </c>
      <c r="D23" s="43">
        <f t="shared" si="1"/>
        <v>-2044730.01</v>
      </c>
      <c r="E23" s="43">
        <f t="shared" si="1"/>
        <v>-6.68131018831949</v>
      </c>
      <c r="F23" s="43">
        <f t="shared" si="1"/>
        <v>4542679.74</v>
      </c>
      <c r="G23" s="43">
        <f t="shared" si="1"/>
        <v>-322.16525985257095</v>
      </c>
    </row>
    <row r="24" spans="1:7" ht="11.25" customHeight="1">
      <c r="A24" s="164"/>
      <c r="B24" s="164"/>
      <c r="C24" s="164"/>
      <c r="D24" s="164"/>
      <c r="E24" s="164"/>
      <c r="F24" s="164"/>
      <c r="G24" s="164"/>
    </row>
  </sheetData>
  <sheetProtection/>
  <mergeCells count="18">
    <mergeCell ref="F10:F11"/>
    <mergeCell ref="G10:G11"/>
    <mergeCell ref="A2:G2"/>
    <mergeCell ref="A3:G3"/>
    <mergeCell ref="A4:G4"/>
    <mergeCell ref="A5:G5"/>
    <mergeCell ref="A6:G6"/>
    <mergeCell ref="A7:G7"/>
    <mergeCell ref="A16:G16"/>
    <mergeCell ref="A17:G18"/>
    <mergeCell ref="A24:G24"/>
    <mergeCell ref="A8:G8"/>
    <mergeCell ref="A9:B9"/>
    <mergeCell ref="A10:A11"/>
    <mergeCell ref="B10:B11"/>
    <mergeCell ref="C10:C11"/>
    <mergeCell ref="D10:D11"/>
    <mergeCell ref="E10:E11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3:J23"/>
  <sheetViews>
    <sheetView zoomScalePageLayoutView="0" workbookViewId="0" topLeftCell="A1">
      <selection activeCell="J16" sqref="J16"/>
    </sheetView>
  </sheetViews>
  <sheetFormatPr defaultColWidth="9.140625" defaultRowHeight="12.75"/>
  <cols>
    <col min="6" max="6" width="15.57421875" style="0" customWidth="1"/>
    <col min="7" max="7" width="12.7109375" style="0" customWidth="1"/>
    <col min="8" max="8" width="16.00390625" style="0" customWidth="1"/>
    <col min="9" max="9" width="12.421875" style="0" customWidth="1"/>
    <col min="10" max="10" width="13.140625" style="0" customWidth="1"/>
  </cols>
  <sheetData>
    <row r="3" spans="4:10" ht="15.75">
      <c r="D3" s="165" t="s">
        <v>36</v>
      </c>
      <c r="E3" s="177"/>
      <c r="F3" s="177"/>
      <c r="G3" s="177"/>
      <c r="H3" s="177"/>
      <c r="I3" s="177"/>
      <c r="J3" s="178"/>
    </row>
    <row r="4" spans="4:10" ht="12.75">
      <c r="D4" s="165" t="s">
        <v>6</v>
      </c>
      <c r="E4" s="166"/>
      <c r="F4" s="166"/>
      <c r="G4" s="166"/>
      <c r="H4" s="166"/>
      <c r="I4" s="166"/>
      <c r="J4" s="167"/>
    </row>
    <row r="5" spans="4:10" ht="12.75">
      <c r="D5" s="165" t="s">
        <v>7</v>
      </c>
      <c r="E5" s="166"/>
      <c r="F5" s="166"/>
      <c r="G5" s="166"/>
      <c r="H5" s="166"/>
      <c r="I5" s="166"/>
      <c r="J5" s="167"/>
    </row>
    <row r="6" spans="4:10" ht="12.75">
      <c r="D6" s="179" t="s">
        <v>37</v>
      </c>
      <c r="E6" s="180"/>
      <c r="F6" s="180"/>
      <c r="G6" s="180"/>
      <c r="H6" s="180"/>
      <c r="I6" s="180"/>
      <c r="J6" s="181"/>
    </row>
    <row r="7" spans="4:10" ht="12.75">
      <c r="D7" s="165">
        <v>2020</v>
      </c>
      <c r="E7" s="166"/>
      <c r="F7" s="166"/>
      <c r="G7" s="166"/>
      <c r="H7" s="166"/>
      <c r="I7" s="166"/>
      <c r="J7" s="167"/>
    </row>
    <row r="10" ht="12.75">
      <c r="B10" s="55" t="s">
        <v>38</v>
      </c>
    </row>
    <row r="11" spans="2:8" ht="12.75">
      <c r="B11" s="7"/>
      <c r="C11" s="56" t="s">
        <v>35</v>
      </c>
      <c r="D11" s="57"/>
      <c r="E11" s="58"/>
      <c r="F11" s="7">
        <v>2018</v>
      </c>
      <c r="G11" s="57">
        <v>2017</v>
      </c>
      <c r="H11" s="58">
        <v>2016</v>
      </c>
    </row>
    <row r="12" spans="2:8" ht="12.75">
      <c r="B12" s="59"/>
      <c r="C12" s="60"/>
      <c r="D12" s="60"/>
      <c r="E12" s="61"/>
      <c r="F12" s="67"/>
      <c r="G12" s="67"/>
      <c r="H12" s="61"/>
    </row>
    <row r="13" spans="2:8" ht="12.75">
      <c r="B13" s="62"/>
      <c r="C13" s="8"/>
      <c r="D13" s="8"/>
      <c r="E13" s="63"/>
      <c r="F13" s="12"/>
      <c r="G13" s="12"/>
      <c r="H13" s="63"/>
    </row>
    <row r="14" spans="2:8" ht="12.75">
      <c r="B14" s="66" t="s">
        <v>39</v>
      </c>
      <c r="C14" s="64"/>
      <c r="D14" s="64"/>
      <c r="E14" s="65"/>
      <c r="F14" s="11">
        <v>0</v>
      </c>
      <c r="G14" s="11">
        <v>0</v>
      </c>
      <c r="H14" s="65">
        <v>0</v>
      </c>
    </row>
    <row r="16" spans="2:8" ht="12.75">
      <c r="B16" s="7"/>
      <c r="C16" s="56" t="s">
        <v>40</v>
      </c>
      <c r="D16" s="57"/>
      <c r="E16" s="58"/>
      <c r="F16" s="7">
        <v>2018</v>
      </c>
      <c r="G16" s="57">
        <v>2017</v>
      </c>
      <c r="H16" s="58">
        <v>2016</v>
      </c>
    </row>
    <row r="17" spans="2:8" ht="12.75">
      <c r="B17" s="59"/>
      <c r="C17" s="60"/>
      <c r="D17" s="60"/>
      <c r="E17" s="61"/>
      <c r="F17" s="67"/>
      <c r="G17" s="67"/>
      <c r="H17" s="61"/>
    </row>
    <row r="18" spans="2:8" ht="12.75">
      <c r="B18" s="62"/>
      <c r="C18" s="8"/>
      <c r="D18" s="8"/>
      <c r="E18" s="63"/>
      <c r="F18" s="12"/>
      <c r="G18" s="12"/>
      <c r="H18" s="63"/>
    </row>
    <row r="19" spans="2:8" ht="12.75">
      <c r="B19" s="66" t="s">
        <v>39</v>
      </c>
      <c r="C19" s="64"/>
      <c r="D19" s="64"/>
      <c r="E19" s="65"/>
      <c r="F19" s="11">
        <v>0</v>
      </c>
      <c r="G19" s="11">
        <v>0</v>
      </c>
      <c r="H19" s="65">
        <v>0</v>
      </c>
    </row>
    <row r="21" spans="2:4" ht="12.75">
      <c r="B21" s="4" t="s">
        <v>41</v>
      </c>
      <c r="C21" s="4"/>
      <c r="D21" s="4"/>
    </row>
    <row r="23" ht="12.75">
      <c r="E23" s="2" t="s">
        <v>151</v>
      </c>
    </row>
  </sheetData>
  <sheetProtection/>
  <mergeCells count="5">
    <mergeCell ref="D3:J3"/>
    <mergeCell ref="D4:J4"/>
    <mergeCell ref="D5:J5"/>
    <mergeCell ref="D6:J6"/>
    <mergeCell ref="D7:J7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00390625" style="0" customWidth="1"/>
    <col min="2" max="2" width="12.8515625" style="0" customWidth="1"/>
    <col min="3" max="3" width="25.57421875" style="0" customWidth="1"/>
    <col min="4" max="6" width="14.57421875" style="0" bestFit="1" customWidth="1"/>
    <col min="7" max="7" width="40.421875" style="0" customWidth="1"/>
  </cols>
  <sheetData>
    <row r="1" spans="1:7" ht="12.75">
      <c r="A1" s="165" t="s">
        <v>42</v>
      </c>
      <c r="B1" s="166"/>
      <c r="C1" s="166"/>
      <c r="D1" s="166"/>
      <c r="E1" s="166"/>
      <c r="F1" s="166"/>
      <c r="G1" s="167"/>
    </row>
    <row r="2" spans="1:7" ht="12.75">
      <c r="A2" s="165" t="s">
        <v>6</v>
      </c>
      <c r="B2" s="166"/>
      <c r="C2" s="166"/>
      <c r="D2" s="166"/>
      <c r="E2" s="166"/>
      <c r="F2" s="166"/>
      <c r="G2" s="167"/>
    </row>
    <row r="3" spans="1:7" ht="12.75">
      <c r="A3" s="165" t="s">
        <v>7</v>
      </c>
      <c r="B3" s="166"/>
      <c r="C3" s="166"/>
      <c r="D3" s="166"/>
      <c r="E3" s="166"/>
      <c r="F3" s="166"/>
      <c r="G3" s="167"/>
    </row>
    <row r="4" spans="1:7" ht="12.75">
      <c r="A4" s="179" t="s">
        <v>22</v>
      </c>
      <c r="B4" s="180"/>
      <c r="C4" s="180"/>
      <c r="D4" s="180"/>
      <c r="E4" s="180"/>
      <c r="F4" s="180"/>
      <c r="G4" s="181"/>
    </row>
    <row r="5" spans="1:7" ht="12.75">
      <c r="A5" s="165">
        <v>2020</v>
      </c>
      <c r="B5" s="166"/>
      <c r="C5" s="166"/>
      <c r="D5" s="166"/>
      <c r="E5" s="166"/>
      <c r="F5" s="166"/>
      <c r="G5" s="167"/>
    </row>
    <row r="6" spans="1:7" ht="12.75">
      <c r="A6" s="13"/>
      <c r="B6" s="23"/>
      <c r="C6" s="23"/>
      <c r="D6" s="23"/>
      <c r="E6" s="23"/>
      <c r="F6" s="23"/>
      <c r="G6" s="14"/>
    </row>
    <row r="7" spans="1:7" ht="12.75">
      <c r="A7" s="44" t="s">
        <v>23</v>
      </c>
      <c r="B7" s="45"/>
      <c r="C7" s="45"/>
      <c r="D7" s="45"/>
      <c r="E7" s="45"/>
      <c r="F7" s="46"/>
      <c r="G7" s="47">
        <v>1</v>
      </c>
    </row>
    <row r="8" spans="1:7" ht="12.75">
      <c r="A8" s="184" t="s">
        <v>24</v>
      </c>
      <c r="B8" s="187" t="s">
        <v>25</v>
      </c>
      <c r="C8" s="190" t="s">
        <v>26</v>
      </c>
      <c r="D8" s="187" t="s">
        <v>27</v>
      </c>
      <c r="E8" s="193"/>
      <c r="F8" s="194"/>
      <c r="G8" s="190" t="s">
        <v>28</v>
      </c>
    </row>
    <row r="9" spans="1:7" ht="12.75">
      <c r="A9" s="185"/>
      <c r="B9" s="188"/>
      <c r="C9" s="191"/>
      <c r="D9" s="189"/>
      <c r="E9" s="195"/>
      <c r="F9" s="196"/>
      <c r="G9" s="197"/>
    </row>
    <row r="10" spans="1:7" ht="19.5" customHeight="1">
      <c r="A10" s="186"/>
      <c r="B10" s="189"/>
      <c r="C10" s="192"/>
      <c r="D10" s="48">
        <v>2020</v>
      </c>
      <c r="E10" s="48">
        <v>2021</v>
      </c>
      <c r="F10" s="48">
        <v>2022</v>
      </c>
      <c r="G10" s="198"/>
    </row>
    <row r="11" spans="1:7" ht="25.5">
      <c r="A11" s="69" t="s">
        <v>5</v>
      </c>
      <c r="B11" s="70" t="s">
        <v>43</v>
      </c>
      <c r="C11" s="70" t="s">
        <v>44</v>
      </c>
      <c r="D11" s="71">
        <v>70000</v>
      </c>
      <c r="E11" s="71">
        <v>70000</v>
      </c>
      <c r="F11" s="71">
        <v>70000</v>
      </c>
      <c r="G11" s="182" t="s">
        <v>45</v>
      </c>
    </row>
    <row r="12" spans="1:7" ht="12.75">
      <c r="A12" s="72"/>
      <c r="B12" s="68"/>
      <c r="C12" s="68"/>
      <c r="D12" s="73"/>
      <c r="E12" s="73"/>
      <c r="F12" s="73"/>
      <c r="G12" s="183"/>
    </row>
    <row r="13" spans="1:7" ht="38.25">
      <c r="A13" s="69" t="s">
        <v>46</v>
      </c>
      <c r="B13" s="70" t="s">
        <v>43</v>
      </c>
      <c r="C13" s="70" t="s">
        <v>47</v>
      </c>
      <c r="D13" s="71">
        <v>25000</v>
      </c>
      <c r="E13" s="71">
        <v>25000</v>
      </c>
      <c r="F13" s="71">
        <v>25000</v>
      </c>
      <c r="G13" s="69" t="s">
        <v>45</v>
      </c>
    </row>
    <row r="14" spans="1:7" ht="25.5" customHeight="1">
      <c r="A14" s="69" t="s">
        <v>48</v>
      </c>
      <c r="B14" s="70" t="s">
        <v>43</v>
      </c>
      <c r="C14" s="70" t="s">
        <v>49</v>
      </c>
      <c r="D14" s="71">
        <v>55000</v>
      </c>
      <c r="E14" s="71">
        <v>55000</v>
      </c>
      <c r="F14" s="71">
        <v>55000</v>
      </c>
      <c r="G14" s="182" t="s">
        <v>45</v>
      </c>
    </row>
    <row r="15" spans="1:7" ht="12.75">
      <c r="A15" s="72"/>
      <c r="B15" s="68"/>
      <c r="C15" s="68"/>
      <c r="D15" s="73"/>
      <c r="E15" s="73"/>
      <c r="F15" s="73"/>
      <c r="G15" s="183"/>
    </row>
    <row r="16" spans="1:7" ht="51">
      <c r="A16" s="69" t="s">
        <v>48</v>
      </c>
      <c r="B16" s="70" t="s">
        <v>50</v>
      </c>
      <c r="C16" s="70" t="s">
        <v>51</v>
      </c>
      <c r="D16" s="71">
        <v>70000</v>
      </c>
      <c r="E16" s="71">
        <v>70000</v>
      </c>
      <c r="F16" s="71">
        <v>70000</v>
      </c>
      <c r="G16" s="69" t="s">
        <v>45</v>
      </c>
    </row>
    <row r="17" spans="1:7" ht="12.75">
      <c r="A17" s="74" t="s">
        <v>39</v>
      </c>
      <c r="B17" s="75"/>
      <c r="C17" s="76"/>
      <c r="D17" s="78">
        <v>220000</v>
      </c>
      <c r="E17" s="78">
        <v>220000</v>
      </c>
      <c r="F17" s="78">
        <v>220000</v>
      </c>
      <c r="G17" s="77"/>
    </row>
    <row r="18" spans="1:7" ht="12.75">
      <c r="A18" s="9"/>
      <c r="B18" s="35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9"/>
      <c r="B20" s="9"/>
      <c r="C20" s="9"/>
      <c r="D20" s="9"/>
      <c r="E20" s="9"/>
      <c r="F20" s="9"/>
      <c r="G20" s="9"/>
    </row>
  </sheetData>
  <sheetProtection/>
  <mergeCells count="12">
    <mergeCell ref="D8:F9"/>
    <mergeCell ref="G8:G10"/>
    <mergeCell ref="G11:G12"/>
    <mergeCell ref="G14:G15"/>
    <mergeCell ref="A1:G1"/>
    <mergeCell ref="A2:G2"/>
    <mergeCell ref="A3:G3"/>
    <mergeCell ref="A4:G4"/>
    <mergeCell ref="A5:G5"/>
    <mergeCell ref="A8:A10"/>
    <mergeCell ref="B8:B10"/>
    <mergeCell ref="C8:C10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M23"/>
  <sheetViews>
    <sheetView zoomScalePageLayoutView="0" workbookViewId="0" topLeftCell="A4">
      <selection activeCell="G20" sqref="G20"/>
    </sheetView>
  </sheetViews>
  <sheetFormatPr defaultColWidth="9.140625" defaultRowHeight="12.75"/>
  <cols>
    <col min="2" max="2" width="14.421875" style="0" customWidth="1"/>
    <col min="3" max="3" width="14.7109375" style="0" customWidth="1"/>
    <col min="4" max="4" width="15.28125" style="0" customWidth="1"/>
    <col min="5" max="5" width="7.7109375" style="0" customWidth="1"/>
    <col min="6" max="6" width="14.00390625" style="0" customWidth="1"/>
    <col min="7" max="7" width="14.421875" style="0" customWidth="1"/>
    <col min="9" max="9" width="14.7109375" style="0" customWidth="1"/>
    <col min="10" max="10" width="15.7109375" style="0" customWidth="1"/>
    <col min="11" max="11" width="8.7109375" style="0" customWidth="1"/>
    <col min="12" max="12" width="4.8515625" style="0" customWidth="1"/>
    <col min="13" max="13" width="18.00390625" style="0" customWidth="1"/>
  </cols>
  <sheetData>
    <row r="3" spans="6:9" ht="12.75">
      <c r="F3" s="13" t="s">
        <v>42</v>
      </c>
      <c r="G3" s="23"/>
      <c r="H3" s="23"/>
      <c r="I3" s="14"/>
    </row>
    <row r="4" spans="6:9" ht="12.75">
      <c r="F4" s="13" t="s">
        <v>6</v>
      </c>
      <c r="G4" s="23"/>
      <c r="H4" s="23"/>
      <c r="I4" s="14"/>
    </row>
    <row r="5" spans="6:9" ht="12.75">
      <c r="F5" s="13" t="s">
        <v>7</v>
      </c>
      <c r="G5" s="23"/>
      <c r="H5" s="23"/>
      <c r="I5" s="14"/>
    </row>
    <row r="6" spans="6:9" ht="12.75">
      <c r="F6" s="49" t="s">
        <v>69</v>
      </c>
      <c r="G6" s="51"/>
      <c r="H6" s="51"/>
      <c r="I6" s="50"/>
    </row>
    <row r="7" spans="6:9" ht="12.75">
      <c r="F7" s="13">
        <v>2020</v>
      </c>
      <c r="G7" s="23"/>
      <c r="H7" s="23"/>
      <c r="I7" s="14"/>
    </row>
    <row r="8" ht="12.75">
      <c r="A8" s="2" t="s">
        <v>148</v>
      </c>
    </row>
    <row r="9" spans="1:11" ht="12.75">
      <c r="A9" s="59"/>
      <c r="B9" s="61"/>
      <c r="C9" s="7"/>
      <c r="D9" s="57">
        <v>2020</v>
      </c>
      <c r="E9" s="58"/>
      <c r="F9" s="7"/>
      <c r="G9" s="57">
        <v>2021</v>
      </c>
      <c r="H9" s="58"/>
      <c r="I9" s="7"/>
      <c r="J9" s="57">
        <v>2022</v>
      </c>
      <c r="K9" s="58"/>
    </row>
    <row r="10" spans="1:11" ht="39.75" customHeight="1">
      <c r="A10" s="88" t="s">
        <v>70</v>
      </c>
      <c r="B10" s="89"/>
      <c r="C10" s="90" t="s">
        <v>73</v>
      </c>
      <c r="D10" s="90" t="s">
        <v>72</v>
      </c>
      <c r="E10" s="90" t="s">
        <v>74</v>
      </c>
      <c r="F10" s="90" t="s">
        <v>71</v>
      </c>
      <c r="G10" s="90" t="s">
        <v>72</v>
      </c>
      <c r="H10" s="90" t="s">
        <v>75</v>
      </c>
      <c r="I10" s="90" t="s">
        <v>71</v>
      </c>
      <c r="J10" s="90" t="s">
        <v>72</v>
      </c>
      <c r="K10" s="96" t="s">
        <v>74</v>
      </c>
    </row>
    <row r="11" spans="1:11" ht="12.75">
      <c r="A11" s="91" t="s">
        <v>76</v>
      </c>
      <c r="B11" s="92"/>
      <c r="C11" s="199">
        <v>26000000</v>
      </c>
      <c r="D11" s="199">
        <v>26000000</v>
      </c>
      <c r="E11" s="200">
        <v>145.471</v>
      </c>
      <c r="F11" s="201">
        <f>(C11*5%)+C11</f>
        <v>27300000</v>
      </c>
      <c r="G11" s="201">
        <f>(D11*5%)+D11</f>
        <v>27300000</v>
      </c>
      <c r="H11" s="200">
        <v>100.275</v>
      </c>
      <c r="I11" s="201">
        <f>(F11*5%)+F11</f>
        <v>28665000</v>
      </c>
      <c r="J11" s="201">
        <f>(G11*5%)+G11</f>
        <v>28665000</v>
      </c>
      <c r="K11" s="202">
        <v>110.39</v>
      </c>
    </row>
    <row r="12" spans="1:11" ht="12.75">
      <c r="A12" s="80" t="s">
        <v>77</v>
      </c>
      <c r="B12" s="63"/>
      <c r="C12" s="203">
        <f>C11-100000</f>
        <v>25900000</v>
      </c>
      <c r="D12" s="203">
        <f>D11-100000</f>
        <v>25900000</v>
      </c>
      <c r="E12" s="204">
        <v>145.24</v>
      </c>
      <c r="F12" s="205">
        <f aca="true" t="shared" si="0" ref="F12:G18">(C12*5%)+C12</f>
        <v>27195000</v>
      </c>
      <c r="G12" s="205">
        <f t="shared" si="0"/>
        <v>27195000</v>
      </c>
      <c r="H12" s="204">
        <v>100.269</v>
      </c>
      <c r="I12" s="205">
        <f aca="true" t="shared" si="1" ref="I12:J18">(F12*5%)+F12</f>
        <v>28554750</v>
      </c>
      <c r="J12" s="205">
        <f t="shared" si="1"/>
        <v>28554750</v>
      </c>
      <c r="K12" s="206">
        <v>110.38</v>
      </c>
    </row>
    <row r="13" spans="1:11" ht="12.75">
      <c r="A13" s="85" t="s">
        <v>78</v>
      </c>
      <c r="B13" s="63"/>
      <c r="C13" s="203">
        <f>C11-400000</f>
        <v>25600000</v>
      </c>
      <c r="D13" s="203">
        <f>D11-400000</f>
        <v>25600000</v>
      </c>
      <c r="E13" s="204">
        <v>145.471</v>
      </c>
      <c r="F13" s="205">
        <f t="shared" si="0"/>
        <v>26880000</v>
      </c>
      <c r="G13" s="205">
        <f t="shared" si="0"/>
        <v>26880000</v>
      </c>
      <c r="H13" s="204">
        <v>99.519</v>
      </c>
      <c r="I13" s="205">
        <f t="shared" si="1"/>
        <v>28224000</v>
      </c>
      <c r="J13" s="205">
        <f t="shared" si="1"/>
        <v>28224000</v>
      </c>
      <c r="K13" s="206">
        <v>109.35</v>
      </c>
    </row>
    <row r="14" spans="1:11" ht="12.75">
      <c r="A14" s="85" t="s">
        <v>79</v>
      </c>
      <c r="B14" s="63"/>
      <c r="C14" s="203">
        <f>C12-200000</f>
        <v>25700000</v>
      </c>
      <c r="D14" s="203">
        <f>D12-200000</f>
        <v>25700000</v>
      </c>
      <c r="E14" s="204">
        <v>145.471</v>
      </c>
      <c r="F14" s="205">
        <f t="shared" si="0"/>
        <v>26985000</v>
      </c>
      <c r="G14" s="205">
        <f t="shared" si="0"/>
        <v>26985000</v>
      </c>
      <c r="H14" s="204">
        <v>99.519</v>
      </c>
      <c r="I14" s="205">
        <f t="shared" si="1"/>
        <v>28334250</v>
      </c>
      <c r="J14" s="205">
        <f t="shared" si="1"/>
        <v>28334250</v>
      </c>
      <c r="K14" s="206">
        <v>109.35</v>
      </c>
    </row>
    <row r="15" spans="1:11" ht="12.75">
      <c r="A15" s="85" t="s">
        <v>80</v>
      </c>
      <c r="B15" s="63"/>
      <c r="C15" s="203">
        <f>C12-C14</f>
        <v>200000</v>
      </c>
      <c r="D15" s="203">
        <f>D12-D14</f>
        <v>200000</v>
      </c>
      <c r="E15" s="204">
        <v>-0.231</v>
      </c>
      <c r="F15" s="205">
        <f t="shared" si="0"/>
        <v>210000</v>
      </c>
      <c r="G15" s="205">
        <f t="shared" si="0"/>
        <v>210000</v>
      </c>
      <c r="H15" s="204">
        <v>0.75</v>
      </c>
      <c r="I15" s="205">
        <f t="shared" si="1"/>
        <v>220500</v>
      </c>
      <c r="J15" s="205">
        <f t="shared" si="1"/>
        <v>220500</v>
      </c>
      <c r="K15" s="206">
        <v>0.82</v>
      </c>
    </row>
    <row r="16" spans="1:11" ht="12.75">
      <c r="A16" s="85" t="s">
        <v>81</v>
      </c>
      <c r="B16" s="63"/>
      <c r="C16" s="203">
        <f>C11-C13</f>
        <v>400000</v>
      </c>
      <c r="D16" s="203">
        <f>D11-D13</f>
        <v>400000</v>
      </c>
      <c r="E16" s="204">
        <v>1.072</v>
      </c>
      <c r="F16" s="205">
        <f t="shared" si="0"/>
        <v>420000</v>
      </c>
      <c r="G16" s="205">
        <f t="shared" si="0"/>
        <v>420000</v>
      </c>
      <c r="H16" s="204">
        <v>0.75</v>
      </c>
      <c r="I16" s="205">
        <f t="shared" si="1"/>
        <v>441000</v>
      </c>
      <c r="J16" s="205">
        <f t="shared" si="1"/>
        <v>441000</v>
      </c>
      <c r="K16" s="206">
        <v>0.82</v>
      </c>
    </row>
    <row r="17" spans="1:11" ht="12.75">
      <c r="A17" s="85" t="s">
        <v>82</v>
      </c>
      <c r="B17" s="63"/>
      <c r="C17" s="207">
        <v>18780207.74</v>
      </c>
      <c r="D17" s="207">
        <v>18780207.74</v>
      </c>
      <c r="E17" s="204">
        <v>15.217</v>
      </c>
      <c r="F17" s="205">
        <f t="shared" si="0"/>
        <v>19719218.126999997</v>
      </c>
      <c r="G17" s="205">
        <f t="shared" si="0"/>
        <v>19719218.126999997</v>
      </c>
      <c r="H17" s="204">
        <v>2.222</v>
      </c>
      <c r="I17" s="205">
        <f t="shared" si="1"/>
        <v>20705179.03335</v>
      </c>
      <c r="J17" s="205">
        <f t="shared" si="1"/>
        <v>20705179.03335</v>
      </c>
      <c r="K17" s="206">
        <v>2.44</v>
      </c>
    </row>
    <row r="18" spans="1:11" ht="12.75">
      <c r="A18" s="81" t="s">
        <v>83</v>
      </c>
      <c r="B18" s="65"/>
      <c r="C18" s="208">
        <f>C17-6624817.3</f>
        <v>12155390.439999998</v>
      </c>
      <c r="D18" s="208">
        <f>D17-6624817.3</f>
        <v>12155390.439999998</v>
      </c>
      <c r="E18" s="209">
        <v>15.217</v>
      </c>
      <c r="F18" s="210">
        <f t="shared" si="0"/>
        <v>12763159.961999997</v>
      </c>
      <c r="G18" s="210">
        <f t="shared" si="0"/>
        <v>12763159.961999997</v>
      </c>
      <c r="H18" s="209">
        <v>2.222</v>
      </c>
      <c r="I18" s="210">
        <f t="shared" si="1"/>
        <v>13401317.960099997</v>
      </c>
      <c r="J18" s="210">
        <f t="shared" si="1"/>
        <v>13401317.960099997</v>
      </c>
      <c r="K18" s="211">
        <v>2.44</v>
      </c>
    </row>
    <row r="20" spans="1:11" ht="12.75">
      <c r="A20" s="79" t="s">
        <v>84</v>
      </c>
      <c r="B20" s="61"/>
      <c r="C20" s="59"/>
      <c r="D20" s="60"/>
      <c r="E20" s="60"/>
      <c r="F20" s="60"/>
      <c r="G20" s="60"/>
      <c r="H20" s="60"/>
      <c r="I20" s="60"/>
      <c r="J20" s="60"/>
      <c r="K20" s="61"/>
    </row>
    <row r="21" spans="1:11" ht="12.75">
      <c r="A21" s="80" t="s">
        <v>85</v>
      </c>
      <c r="B21" s="63"/>
      <c r="C21" s="62"/>
      <c r="D21" s="8"/>
      <c r="E21" s="8"/>
      <c r="F21" s="8"/>
      <c r="G21" s="8"/>
      <c r="H21" s="8"/>
      <c r="I21" s="8"/>
      <c r="J21" s="8"/>
      <c r="K21" s="63"/>
    </row>
    <row r="22" spans="1:11" ht="12.75">
      <c r="A22" s="66" t="s">
        <v>86</v>
      </c>
      <c r="B22" s="65"/>
      <c r="C22" s="1"/>
      <c r="D22" s="64"/>
      <c r="E22" s="64"/>
      <c r="F22" s="64"/>
      <c r="G22" s="64"/>
      <c r="H22" s="64"/>
      <c r="I22" s="64"/>
      <c r="J22" s="64"/>
      <c r="K22" s="65"/>
    </row>
    <row r="23" ht="12.75">
      <c r="M23" s="97"/>
    </row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4:H20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8.28125" style="0" customWidth="1"/>
    <col min="3" max="3" width="16.8515625" style="0" customWidth="1"/>
    <col min="5" max="5" width="17.421875" style="0" customWidth="1"/>
    <col min="7" max="7" width="18.421875" style="0" customWidth="1"/>
    <col min="8" max="8" width="11.57421875" style="0" customWidth="1"/>
  </cols>
  <sheetData>
    <row r="4" spans="4:5" ht="12.75">
      <c r="D4" s="13" t="s">
        <v>42</v>
      </c>
      <c r="E4" s="23"/>
    </row>
    <row r="5" spans="4:5" ht="12.75">
      <c r="D5" s="13" t="s">
        <v>6</v>
      </c>
      <c r="E5" s="23"/>
    </row>
    <row r="6" spans="4:5" ht="12.75">
      <c r="D6" s="13" t="s">
        <v>7</v>
      </c>
      <c r="E6" s="23"/>
    </row>
    <row r="7" spans="4:5" ht="12.75">
      <c r="D7" s="49" t="s">
        <v>93</v>
      </c>
      <c r="E7" s="51"/>
    </row>
    <row r="8" spans="4:5" ht="12.75">
      <c r="D8" s="13">
        <v>2020</v>
      </c>
      <c r="E8" s="23"/>
    </row>
    <row r="10" spans="1:8" ht="12.75">
      <c r="A10" s="2" t="s">
        <v>149</v>
      </c>
      <c r="G10" s="79" t="s">
        <v>90</v>
      </c>
      <c r="H10" s="61"/>
    </row>
    <row r="11" spans="1:8" ht="38.25">
      <c r="A11" s="59"/>
      <c r="B11" s="60"/>
      <c r="C11" s="101" t="s">
        <v>88</v>
      </c>
      <c r="D11" s="82" t="s">
        <v>87</v>
      </c>
      <c r="E11" s="101" t="s">
        <v>89</v>
      </c>
      <c r="F11" s="82" t="s">
        <v>87</v>
      </c>
      <c r="G11" s="102" t="s">
        <v>91</v>
      </c>
      <c r="H11" s="100" t="s">
        <v>92</v>
      </c>
    </row>
    <row r="12" spans="1:8" ht="12.75">
      <c r="A12" s="88" t="s">
        <v>70</v>
      </c>
      <c r="B12" s="98"/>
      <c r="C12" s="11"/>
      <c r="D12" s="64"/>
      <c r="E12" s="11"/>
      <c r="F12" s="64"/>
      <c r="G12" s="11"/>
      <c r="H12" s="65"/>
    </row>
    <row r="13" spans="1:8" ht="12.75">
      <c r="A13" s="91" t="s">
        <v>76</v>
      </c>
      <c r="B13" s="92"/>
      <c r="C13" s="103">
        <v>25022449</v>
      </c>
      <c r="D13" s="106">
        <f>C13/20860439.81*100</f>
        <v>119.9516847578872</v>
      </c>
      <c r="E13" s="108">
        <v>24636810.13</v>
      </c>
      <c r="F13" s="106">
        <f>E13/20860439.81*100</f>
        <v>118.10302349516955</v>
      </c>
      <c r="G13" s="108">
        <f>E13-C13</f>
        <v>-385638.87000000104</v>
      </c>
      <c r="H13" s="111">
        <f>(G13/C13)*100</f>
        <v>-1.5411715695773864</v>
      </c>
    </row>
    <row r="14" spans="1:8" ht="12.75">
      <c r="A14" s="80" t="s">
        <v>77</v>
      </c>
      <c r="B14" s="63"/>
      <c r="C14" s="104">
        <v>21198794</v>
      </c>
      <c r="D14" s="10">
        <f aca="true" t="shared" si="0" ref="D14:D20">C14/20860439.81*100</f>
        <v>101.62198972352347</v>
      </c>
      <c r="E14" s="109">
        <v>21807644.33</v>
      </c>
      <c r="F14" s="10">
        <f aca="true" t="shared" si="1" ref="F14:F20">E14/20860439.81*100</f>
        <v>104.54067377594758</v>
      </c>
      <c r="G14" s="109">
        <f aca="true" t="shared" si="2" ref="G14:G20">E14-C14</f>
        <v>608850.3299999982</v>
      </c>
      <c r="H14" s="112">
        <f aca="true" t="shared" si="3" ref="H14:H20">(G14/C14)*100</f>
        <v>2.8720989033621356</v>
      </c>
    </row>
    <row r="15" spans="1:8" ht="12.75">
      <c r="A15" s="85" t="s">
        <v>78</v>
      </c>
      <c r="B15" s="63"/>
      <c r="C15" s="104">
        <v>30860972.64</v>
      </c>
      <c r="D15" s="10">
        <f t="shared" si="0"/>
        <v>147.9401820914916</v>
      </c>
      <c r="E15" s="109">
        <v>22229123.85</v>
      </c>
      <c r="F15" s="10">
        <f t="shared" si="1"/>
        <v>106.56114661275689</v>
      </c>
      <c r="G15" s="109">
        <f t="shared" si="2"/>
        <v>-8631848.79</v>
      </c>
      <c r="H15" s="112">
        <f t="shared" si="3"/>
        <v>-27.97011257776093</v>
      </c>
    </row>
    <row r="16" spans="1:8" ht="12.75">
      <c r="A16" s="85" t="s">
        <v>79</v>
      </c>
      <c r="B16" s="63"/>
      <c r="C16" s="104">
        <v>28862969.27</v>
      </c>
      <c r="D16" s="10">
        <f t="shared" si="0"/>
        <v>138.3622278959036</v>
      </c>
      <c r="E16" s="109">
        <v>23782862.89</v>
      </c>
      <c r="F16" s="10">
        <f t="shared" si="1"/>
        <v>114.00940299733786</v>
      </c>
      <c r="G16" s="109">
        <f t="shared" si="2"/>
        <v>-5080106.379999999</v>
      </c>
      <c r="H16" s="112">
        <f t="shared" si="3"/>
        <v>-17.600775348086696</v>
      </c>
    </row>
    <row r="17" spans="1:8" ht="12.75">
      <c r="A17" s="85" t="s">
        <v>80</v>
      </c>
      <c r="B17" s="63"/>
      <c r="C17" s="104">
        <f>C14-C16</f>
        <v>-7664175.27</v>
      </c>
      <c r="D17" s="10">
        <f t="shared" si="0"/>
        <v>-36.740238172380124</v>
      </c>
      <c r="E17" s="109">
        <f>E14-E16</f>
        <v>-1975218.5600000024</v>
      </c>
      <c r="F17" s="10">
        <f t="shared" si="1"/>
        <v>-9.468729221390287</v>
      </c>
      <c r="G17" s="109">
        <f t="shared" si="2"/>
        <v>5688956.709999997</v>
      </c>
      <c r="H17" s="112">
        <f t="shared" si="3"/>
        <v>-74.22790462880421</v>
      </c>
    </row>
    <row r="18" spans="1:8" ht="12.75">
      <c r="A18" s="85" t="s">
        <v>81</v>
      </c>
      <c r="B18" s="63"/>
      <c r="C18" s="104">
        <v>975612.63</v>
      </c>
      <c r="D18" s="10">
        <f t="shared" si="0"/>
        <v>4.67685551640342</v>
      </c>
      <c r="E18" s="109">
        <v>219239.63</v>
      </c>
      <c r="F18" s="10">
        <f t="shared" si="1"/>
        <v>1.0509827788717174</v>
      </c>
      <c r="G18" s="109">
        <f t="shared" si="2"/>
        <v>-756373</v>
      </c>
      <c r="H18" s="112">
        <f t="shared" si="3"/>
        <v>-77.52800412188185</v>
      </c>
    </row>
    <row r="19" spans="1:8" ht="12.75">
      <c r="A19" s="85" t="s">
        <v>82</v>
      </c>
      <c r="B19" s="63"/>
      <c r="C19" s="104">
        <v>-577848.58</v>
      </c>
      <c r="D19" s="10">
        <f t="shared" si="0"/>
        <v>-2.770069017063548</v>
      </c>
      <c r="E19" s="109">
        <v>-137147.34</v>
      </c>
      <c r="F19" s="10">
        <f t="shared" si="1"/>
        <v>-0.6574518142913498</v>
      </c>
      <c r="G19" s="109">
        <f t="shared" si="2"/>
        <v>440701.24</v>
      </c>
      <c r="H19" s="112">
        <f t="shared" si="3"/>
        <v>-76.26586881982128</v>
      </c>
    </row>
    <row r="20" spans="1:8" ht="12.75">
      <c r="A20" s="81" t="s">
        <v>83</v>
      </c>
      <c r="B20" s="65"/>
      <c r="C20" s="105">
        <v>-577848.58</v>
      </c>
      <c r="D20" s="107">
        <f t="shared" si="0"/>
        <v>-2.770069017063548</v>
      </c>
      <c r="E20" s="110">
        <v>-137147.34</v>
      </c>
      <c r="F20" s="107">
        <f t="shared" si="1"/>
        <v>-0.6574518142913498</v>
      </c>
      <c r="G20" s="110">
        <f t="shared" si="2"/>
        <v>440701.24</v>
      </c>
      <c r="H20" s="113">
        <f t="shared" si="3"/>
        <v>-76.26586881982128</v>
      </c>
    </row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M20"/>
  <sheetViews>
    <sheetView zoomScalePageLayoutView="0" workbookViewId="0" topLeftCell="A4">
      <selection activeCell="H26" sqref="H26"/>
    </sheetView>
  </sheetViews>
  <sheetFormatPr defaultColWidth="9.140625" defaultRowHeight="12.75"/>
  <cols>
    <col min="2" max="2" width="11.00390625" style="0" customWidth="1"/>
    <col min="3" max="4" width="14.00390625" style="0" customWidth="1"/>
    <col min="5" max="5" width="8.57421875" style="0" customWidth="1"/>
    <col min="6" max="6" width="14.28125" style="0" customWidth="1"/>
    <col min="7" max="7" width="5.28125" style="0" customWidth="1"/>
    <col min="8" max="8" width="14.8515625" style="0" customWidth="1"/>
    <col min="9" max="9" width="6.140625" style="0" customWidth="1"/>
    <col min="10" max="10" width="14.421875" style="0" customWidth="1"/>
    <col min="11" max="11" width="10.00390625" style="0" customWidth="1"/>
    <col min="12" max="12" width="14.57421875" style="0" customWidth="1"/>
    <col min="13" max="13" width="8.140625" style="0" customWidth="1"/>
  </cols>
  <sheetData>
    <row r="4" spans="4:5" ht="12.75">
      <c r="D4" s="13" t="s">
        <v>42</v>
      </c>
      <c r="E4" s="23"/>
    </row>
    <row r="5" spans="4:5" ht="12.75">
      <c r="D5" s="13" t="s">
        <v>6</v>
      </c>
      <c r="E5" s="23"/>
    </row>
    <row r="6" spans="4:5" ht="12.75">
      <c r="D6" s="13" t="s">
        <v>7</v>
      </c>
      <c r="E6" s="23"/>
    </row>
    <row r="7" spans="4:5" ht="12.75">
      <c r="D7" s="49" t="s">
        <v>94</v>
      </c>
      <c r="E7" s="51"/>
    </row>
    <row r="8" spans="4:5" ht="12.75">
      <c r="D8" s="13">
        <v>2020</v>
      </c>
      <c r="E8" s="23"/>
    </row>
    <row r="10" spans="1:8" ht="12.75">
      <c r="A10" s="2" t="s">
        <v>150</v>
      </c>
      <c r="G10" s="99"/>
      <c r="H10" s="8"/>
    </row>
    <row r="11" spans="1:13" ht="12.75">
      <c r="A11" s="91"/>
      <c r="B11" s="114"/>
      <c r="C11" s="115"/>
      <c r="D11" s="114"/>
      <c r="E11" s="115"/>
      <c r="F11" s="114"/>
      <c r="G11" s="116"/>
      <c r="H11" s="117"/>
      <c r="I11" s="114"/>
      <c r="J11" s="93"/>
      <c r="K11" s="114"/>
      <c r="L11" s="93"/>
      <c r="M11" s="92"/>
    </row>
    <row r="12" spans="1:13" ht="12.75">
      <c r="A12" s="88" t="s">
        <v>70</v>
      </c>
      <c r="B12" s="98"/>
      <c r="C12" s="94">
        <v>2017</v>
      </c>
      <c r="D12" s="118">
        <v>2018</v>
      </c>
      <c r="E12" s="94" t="s">
        <v>3</v>
      </c>
      <c r="F12" s="118">
        <v>2019</v>
      </c>
      <c r="G12" s="94" t="s">
        <v>3</v>
      </c>
      <c r="H12" s="95">
        <v>2020</v>
      </c>
      <c r="I12" s="118" t="s">
        <v>3</v>
      </c>
      <c r="J12" s="94">
        <v>2021</v>
      </c>
      <c r="K12" s="118" t="s">
        <v>3</v>
      </c>
      <c r="L12" s="94">
        <v>2022</v>
      </c>
      <c r="M12" s="95" t="s">
        <v>3</v>
      </c>
    </row>
    <row r="13" spans="1:13" ht="12.75">
      <c r="A13" s="222" t="s">
        <v>76</v>
      </c>
      <c r="B13" s="223"/>
      <c r="C13" s="201">
        <v>22503950.83</v>
      </c>
      <c r="D13" s="201">
        <v>27672450</v>
      </c>
      <c r="E13" s="212">
        <v>22.97</v>
      </c>
      <c r="F13" s="201">
        <v>29928500</v>
      </c>
      <c r="G13" s="213">
        <v>8.15</v>
      </c>
      <c r="H13" s="199">
        <v>26000000</v>
      </c>
      <c r="I13" s="214">
        <v>9.64</v>
      </c>
      <c r="J13" s="201">
        <v>27300000</v>
      </c>
      <c r="K13" s="200">
        <v>10.01</v>
      </c>
      <c r="L13" s="201">
        <v>28665000</v>
      </c>
      <c r="M13" s="202">
        <f>L13/J13*10</f>
        <v>10.5</v>
      </c>
    </row>
    <row r="14" spans="1:13" ht="12.75">
      <c r="A14" s="224" t="s">
        <v>77</v>
      </c>
      <c r="B14" s="225"/>
      <c r="C14" s="205">
        <v>22497450.83</v>
      </c>
      <c r="D14" s="205">
        <v>27169450</v>
      </c>
      <c r="E14" s="215">
        <v>20.77</v>
      </c>
      <c r="F14" s="205">
        <v>29846500</v>
      </c>
      <c r="G14" s="216">
        <v>9.85</v>
      </c>
      <c r="H14" s="203">
        <f>H13-100000</f>
        <v>25900000</v>
      </c>
      <c r="I14" s="217">
        <v>9.77</v>
      </c>
      <c r="J14" s="205">
        <v>27195000</v>
      </c>
      <c r="K14" s="218">
        <v>10.18</v>
      </c>
      <c r="L14" s="205">
        <v>28554750</v>
      </c>
      <c r="M14" s="206">
        <f aca="true" t="shared" si="0" ref="M14:M20">L14/J14*10</f>
        <v>10.5</v>
      </c>
    </row>
    <row r="15" spans="1:13" ht="12.75">
      <c r="A15" s="226" t="s">
        <v>78</v>
      </c>
      <c r="B15" s="225"/>
      <c r="C15" s="205">
        <v>22494450.83</v>
      </c>
      <c r="D15" s="205">
        <v>27672450</v>
      </c>
      <c r="E15" s="215">
        <v>23.02</v>
      </c>
      <c r="F15" s="205">
        <v>29932500</v>
      </c>
      <c r="G15" s="216">
        <v>8.17</v>
      </c>
      <c r="H15" s="203">
        <f>H13-400000</f>
        <v>25600000</v>
      </c>
      <c r="I15" s="217">
        <v>9.62</v>
      </c>
      <c r="J15" s="205">
        <v>26880000</v>
      </c>
      <c r="K15" s="218">
        <v>9.19</v>
      </c>
      <c r="L15" s="205">
        <v>28224000</v>
      </c>
      <c r="M15" s="206">
        <f t="shared" si="0"/>
        <v>10.5</v>
      </c>
    </row>
    <row r="16" spans="1:13" ht="12.75">
      <c r="A16" s="226" t="s">
        <v>79</v>
      </c>
      <c r="B16" s="225"/>
      <c r="C16" s="205">
        <v>22494450.83</v>
      </c>
      <c r="D16" s="205">
        <v>22672450</v>
      </c>
      <c r="E16" s="215">
        <v>23.02</v>
      </c>
      <c r="F16" s="205">
        <v>29932500</v>
      </c>
      <c r="G16" s="216">
        <v>8.17</v>
      </c>
      <c r="H16" s="203">
        <f>H14-200000</f>
        <v>25700000</v>
      </c>
      <c r="I16" s="217">
        <v>9.62</v>
      </c>
      <c r="J16" s="205">
        <v>26985000</v>
      </c>
      <c r="K16" s="218">
        <v>9.19</v>
      </c>
      <c r="L16" s="205">
        <v>28334250</v>
      </c>
      <c r="M16" s="206">
        <f t="shared" si="0"/>
        <v>10.5</v>
      </c>
    </row>
    <row r="17" spans="1:13" ht="12.75">
      <c r="A17" s="226" t="s">
        <v>80</v>
      </c>
      <c r="B17" s="225"/>
      <c r="C17" s="205">
        <v>3000</v>
      </c>
      <c r="D17" s="205">
        <v>-503000</v>
      </c>
      <c r="E17" s="215">
        <v>-16866.67</v>
      </c>
      <c r="F17" s="205">
        <v>-86000</v>
      </c>
      <c r="G17" s="216">
        <v>-82.9</v>
      </c>
      <c r="H17" s="203">
        <f>H14-H16</f>
        <v>200000</v>
      </c>
      <c r="I17" s="217">
        <v>-39.53</v>
      </c>
      <c r="J17" s="205">
        <v>210000</v>
      </c>
      <c r="K17" s="218">
        <v>-619.23</v>
      </c>
      <c r="L17" s="205">
        <v>220500</v>
      </c>
      <c r="M17" s="206">
        <f t="shared" si="0"/>
        <v>10.5</v>
      </c>
    </row>
    <row r="18" spans="1:13" ht="12.75">
      <c r="A18" s="226" t="s">
        <v>81</v>
      </c>
      <c r="B18" s="225"/>
      <c r="C18" s="205">
        <v>3000</v>
      </c>
      <c r="D18" s="205">
        <v>219239.63</v>
      </c>
      <c r="E18" s="215">
        <v>7207.99</v>
      </c>
      <c r="F18" s="205">
        <v>230201.62</v>
      </c>
      <c r="G18" s="216">
        <v>5</v>
      </c>
      <c r="H18" s="203">
        <f>H13-H15</f>
        <v>400000</v>
      </c>
      <c r="I18" s="217">
        <v>5</v>
      </c>
      <c r="J18" s="205">
        <v>420000</v>
      </c>
      <c r="K18" s="218">
        <v>11.7</v>
      </c>
      <c r="L18" s="205">
        <v>441000</v>
      </c>
      <c r="M18" s="206">
        <f t="shared" si="0"/>
        <v>10.5</v>
      </c>
    </row>
    <row r="19" spans="1:13" ht="12.75">
      <c r="A19" s="226" t="s">
        <v>82</v>
      </c>
      <c r="B19" s="225"/>
      <c r="C19" s="205">
        <v>2909445.15</v>
      </c>
      <c r="D19" s="205">
        <v>3113382.93</v>
      </c>
      <c r="E19" s="215">
        <v>7.01</v>
      </c>
      <c r="F19" s="205">
        <v>3269052.08</v>
      </c>
      <c r="G19" s="216">
        <v>5</v>
      </c>
      <c r="H19" s="207">
        <v>18780207.74</v>
      </c>
      <c r="I19" s="217">
        <v>5</v>
      </c>
      <c r="J19" s="205">
        <v>19719218.126999997</v>
      </c>
      <c r="K19" s="218">
        <v>-79.69</v>
      </c>
      <c r="L19" s="205">
        <v>20705179.03335</v>
      </c>
      <c r="M19" s="206">
        <f t="shared" si="0"/>
        <v>10.5</v>
      </c>
    </row>
    <row r="20" spans="1:13" ht="12.75">
      <c r="A20" s="227" t="s">
        <v>83</v>
      </c>
      <c r="B20" s="228"/>
      <c r="C20" s="210">
        <v>2909445.15</v>
      </c>
      <c r="D20" s="210">
        <v>3113382.93</v>
      </c>
      <c r="E20" s="219">
        <v>7.01</v>
      </c>
      <c r="F20" s="210">
        <v>3269052.08</v>
      </c>
      <c r="G20" s="220">
        <v>5</v>
      </c>
      <c r="H20" s="208">
        <f>H19-6624817.3</f>
        <v>12155390.439999998</v>
      </c>
      <c r="I20" s="221">
        <v>5</v>
      </c>
      <c r="J20" s="210">
        <v>12763159.961999997</v>
      </c>
      <c r="K20" s="209">
        <v>-79.69</v>
      </c>
      <c r="L20" s="210">
        <v>13401317.960099997</v>
      </c>
      <c r="M20" s="211">
        <f t="shared" si="0"/>
        <v>10.5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E102"/>
  <sheetViews>
    <sheetView tabSelected="1" zoomScalePageLayoutView="0" workbookViewId="0" topLeftCell="A91">
      <selection activeCell="C107" sqref="C107"/>
    </sheetView>
  </sheetViews>
  <sheetFormatPr defaultColWidth="9.140625" defaultRowHeight="12.75"/>
  <cols>
    <col min="1" max="1" width="51.7109375" style="0" customWidth="1"/>
    <col min="2" max="2" width="16.8515625" style="0" customWidth="1"/>
    <col min="3" max="3" width="18.421875" style="0" customWidth="1"/>
    <col min="4" max="4" width="18.7109375" style="0" customWidth="1"/>
    <col min="5" max="5" width="0.13671875" style="0" hidden="1" customWidth="1"/>
  </cols>
  <sheetData>
    <row r="3" spans="2:3" ht="12.75">
      <c r="B3" s="13" t="s">
        <v>42</v>
      </c>
      <c r="C3" s="23"/>
    </row>
    <row r="4" spans="2:3" ht="12.75">
      <c r="B4" s="13" t="s">
        <v>6</v>
      </c>
      <c r="C4" s="23"/>
    </row>
    <row r="5" spans="2:3" ht="12.75">
      <c r="B5" s="13" t="s">
        <v>7</v>
      </c>
      <c r="C5" s="23"/>
    </row>
    <row r="6" spans="2:3" ht="12.75">
      <c r="B6" s="49" t="s">
        <v>95</v>
      </c>
      <c r="C6" s="51"/>
    </row>
    <row r="7" spans="2:3" ht="12.75">
      <c r="B7" s="13">
        <v>2020</v>
      </c>
      <c r="C7" s="23"/>
    </row>
    <row r="10" ht="12.75">
      <c r="A10" s="2" t="s">
        <v>96</v>
      </c>
    </row>
    <row r="11" spans="1:5" ht="12.75">
      <c r="A11" s="147" t="s">
        <v>98</v>
      </c>
      <c r="B11" s="57"/>
      <c r="C11" s="57"/>
      <c r="D11" s="58"/>
      <c r="E11" s="57"/>
    </row>
    <row r="12" spans="1:5" ht="12.75">
      <c r="A12" s="147" t="s">
        <v>99</v>
      </c>
      <c r="B12" s="57"/>
      <c r="C12" s="57"/>
      <c r="D12" s="58"/>
      <c r="E12" s="57"/>
    </row>
    <row r="13" spans="1:5" ht="12.75">
      <c r="A13" s="125" t="s">
        <v>100</v>
      </c>
      <c r="B13" s="124">
        <v>2016</v>
      </c>
      <c r="C13" s="124">
        <v>2017</v>
      </c>
      <c r="D13" s="148">
        <v>2018</v>
      </c>
      <c r="E13" s="124"/>
    </row>
    <row r="14" spans="1:4" ht="12.75">
      <c r="A14" s="144" t="s">
        <v>97</v>
      </c>
      <c r="B14" s="119">
        <v>4147912.41</v>
      </c>
      <c r="C14" s="119">
        <v>4096657.03</v>
      </c>
      <c r="D14" s="141">
        <v>2090570.09</v>
      </c>
    </row>
    <row r="15" spans="1:4" ht="12.75">
      <c r="A15" s="121" t="s">
        <v>101</v>
      </c>
      <c r="B15" s="120">
        <v>590338.01</v>
      </c>
      <c r="C15" s="120">
        <v>610259.06</v>
      </c>
      <c r="D15" s="142">
        <v>637822.01</v>
      </c>
    </row>
    <row r="16" spans="1:4" ht="12.75">
      <c r="A16" s="121" t="s">
        <v>102</v>
      </c>
      <c r="B16" s="120">
        <v>590338.01</v>
      </c>
      <c r="C16" s="120">
        <v>610259.06</v>
      </c>
      <c r="D16" s="142">
        <v>637822.01</v>
      </c>
    </row>
    <row r="17" spans="1:4" ht="12.75">
      <c r="A17" s="121" t="s">
        <v>103</v>
      </c>
      <c r="B17" s="120">
        <v>590338.01</v>
      </c>
      <c r="C17" s="120">
        <v>610259.06</v>
      </c>
      <c r="D17" s="142">
        <v>637822.01</v>
      </c>
    </row>
    <row r="18" spans="1:4" ht="12.75">
      <c r="A18" s="121" t="s">
        <v>104</v>
      </c>
      <c r="B18" s="120">
        <v>0</v>
      </c>
      <c r="C18" s="120">
        <v>0</v>
      </c>
      <c r="D18" s="142">
        <v>0</v>
      </c>
    </row>
    <row r="19" spans="1:4" ht="12.75">
      <c r="A19" s="121" t="s">
        <v>105</v>
      </c>
      <c r="B19" s="120">
        <v>0</v>
      </c>
      <c r="C19" s="120">
        <v>0</v>
      </c>
      <c r="D19" s="142">
        <v>0</v>
      </c>
    </row>
    <row r="20" spans="1:4" ht="12.75">
      <c r="A20" s="146" t="s">
        <v>107</v>
      </c>
      <c r="B20" s="120">
        <v>1048874.07</v>
      </c>
      <c r="C20" s="120">
        <v>0</v>
      </c>
      <c r="D20" s="142">
        <v>0</v>
      </c>
    </row>
    <row r="21" spans="1:4" ht="12.75">
      <c r="A21" s="121" t="s">
        <v>102</v>
      </c>
      <c r="B21" s="120">
        <v>1048874.07</v>
      </c>
      <c r="C21" s="120">
        <v>0</v>
      </c>
      <c r="D21" s="142">
        <v>0</v>
      </c>
    </row>
    <row r="22" spans="1:4" ht="12.75">
      <c r="A22" s="121" t="s">
        <v>103</v>
      </c>
      <c r="B22" s="120">
        <v>1048874.07</v>
      </c>
      <c r="C22" s="120">
        <v>0</v>
      </c>
      <c r="D22" s="142">
        <v>0</v>
      </c>
    </row>
    <row r="23" spans="1:4" ht="12.75">
      <c r="A23" s="121" t="s">
        <v>104</v>
      </c>
      <c r="B23" s="120">
        <v>0</v>
      </c>
      <c r="C23" s="120">
        <v>0</v>
      </c>
      <c r="D23" s="142">
        <v>0</v>
      </c>
    </row>
    <row r="24" spans="1:4" ht="12.75">
      <c r="A24" s="121" t="s">
        <v>106</v>
      </c>
      <c r="B24" s="120">
        <v>0</v>
      </c>
      <c r="C24" s="120">
        <v>0</v>
      </c>
      <c r="D24" s="142">
        <v>0</v>
      </c>
    </row>
    <row r="25" spans="1:4" ht="12.75">
      <c r="A25" s="146" t="s">
        <v>4</v>
      </c>
      <c r="B25" s="120">
        <v>2223363.92</v>
      </c>
      <c r="C25" s="120">
        <v>1881200.08</v>
      </c>
      <c r="D25" s="142">
        <v>1333931.5</v>
      </c>
    </row>
    <row r="26" spans="1:4" ht="12.75">
      <c r="A26" s="121" t="s">
        <v>108</v>
      </c>
      <c r="B26" s="120">
        <v>0</v>
      </c>
      <c r="C26" s="120">
        <v>0</v>
      </c>
      <c r="D26" s="142">
        <v>0</v>
      </c>
    </row>
    <row r="27" spans="1:4" ht="12.75">
      <c r="A27" s="121" t="s">
        <v>109</v>
      </c>
      <c r="B27" s="120">
        <v>2223363.092</v>
      </c>
      <c r="C27" s="120">
        <v>1881200.08</v>
      </c>
      <c r="D27" s="142">
        <v>1333931.5</v>
      </c>
    </row>
    <row r="28" spans="1:4" ht="12.75">
      <c r="A28" s="121" t="s">
        <v>110</v>
      </c>
      <c r="B28" s="120">
        <v>0</v>
      </c>
      <c r="C28" s="120">
        <v>0</v>
      </c>
      <c r="D28" s="142">
        <v>0</v>
      </c>
    </row>
    <row r="29" spans="1:4" ht="12.75">
      <c r="A29" s="146" t="s">
        <v>111</v>
      </c>
      <c r="B29" s="120">
        <v>285336.41</v>
      </c>
      <c r="C29" s="120">
        <v>1605197.89</v>
      </c>
      <c r="D29" s="142">
        <v>1443886.44</v>
      </c>
    </row>
    <row r="30" spans="1:4" ht="12.75">
      <c r="A30" s="121" t="s">
        <v>112</v>
      </c>
      <c r="B30" s="120">
        <v>285336.41</v>
      </c>
      <c r="C30" s="120">
        <v>1605197.89</v>
      </c>
      <c r="D30" s="142">
        <v>1443886.44</v>
      </c>
    </row>
    <row r="31" spans="1:4" ht="12.75">
      <c r="A31" s="146" t="s">
        <v>113</v>
      </c>
      <c r="B31" s="120">
        <v>0</v>
      </c>
      <c r="C31" s="120">
        <v>0</v>
      </c>
      <c r="D31" s="142">
        <v>0</v>
      </c>
    </row>
    <row r="32" spans="1:4" ht="12.75">
      <c r="A32" s="121" t="s">
        <v>114</v>
      </c>
      <c r="B32" s="120">
        <v>0</v>
      </c>
      <c r="C32" s="120">
        <v>0</v>
      </c>
      <c r="D32" s="142">
        <v>0</v>
      </c>
    </row>
    <row r="33" spans="1:4" ht="12.75">
      <c r="A33" s="121" t="s">
        <v>115</v>
      </c>
      <c r="B33" s="120">
        <v>0</v>
      </c>
      <c r="C33" s="120">
        <v>0</v>
      </c>
      <c r="D33" s="142">
        <v>0</v>
      </c>
    </row>
    <row r="34" spans="1:4" ht="12.75">
      <c r="A34" s="122" t="s">
        <v>116</v>
      </c>
      <c r="B34" s="123">
        <v>0</v>
      </c>
      <c r="C34" s="123">
        <v>0</v>
      </c>
      <c r="D34" s="143">
        <v>0</v>
      </c>
    </row>
    <row r="35" spans="1:4" ht="12.75">
      <c r="A35" s="127" t="s">
        <v>117</v>
      </c>
      <c r="B35" s="128">
        <v>4147912.41</v>
      </c>
      <c r="C35" s="128">
        <v>4096657.03</v>
      </c>
      <c r="D35" s="129">
        <v>2090570.09</v>
      </c>
    </row>
    <row r="36" spans="1:4" ht="12.75">
      <c r="A36" s="130"/>
      <c r="B36" s="131"/>
      <c r="C36" s="131"/>
      <c r="D36" s="131"/>
    </row>
    <row r="37" spans="1:4" ht="12.75">
      <c r="A37" s="127" t="s">
        <v>118</v>
      </c>
      <c r="B37" s="135" t="s">
        <v>127</v>
      </c>
      <c r="C37" s="135">
        <v>2017</v>
      </c>
      <c r="D37" s="145">
        <v>2018</v>
      </c>
    </row>
    <row r="38" spans="1:4" ht="12.75">
      <c r="A38" s="140" t="s">
        <v>119</v>
      </c>
      <c r="B38" s="119">
        <v>30310.83</v>
      </c>
      <c r="C38" s="119">
        <v>27208.25</v>
      </c>
      <c r="D38" s="141">
        <v>47666.46</v>
      </c>
    </row>
    <row r="39" spans="1:4" ht="12.75">
      <c r="A39" s="121" t="s">
        <v>120</v>
      </c>
      <c r="B39" s="120">
        <v>30310.83</v>
      </c>
      <c r="C39" s="120">
        <v>27208.25</v>
      </c>
      <c r="D39" s="142">
        <v>47666.46</v>
      </c>
    </row>
    <row r="40" spans="1:4" ht="12.75">
      <c r="A40" s="121" t="s">
        <v>121</v>
      </c>
      <c r="B40" s="120">
        <v>0</v>
      </c>
      <c r="C40" s="120">
        <v>0</v>
      </c>
      <c r="D40" s="142">
        <v>0</v>
      </c>
    </row>
    <row r="41" spans="1:4" ht="12.75">
      <c r="A41" s="121" t="s">
        <v>122</v>
      </c>
      <c r="B41" s="120">
        <v>1580348.09</v>
      </c>
      <c r="C41" s="120">
        <v>1900968.94</v>
      </c>
      <c r="D41" s="142">
        <v>1867128.2</v>
      </c>
    </row>
    <row r="42" spans="1:4" ht="12.75">
      <c r="A42" s="121" t="s">
        <v>123</v>
      </c>
      <c r="B42" s="120">
        <v>1580348.09</v>
      </c>
      <c r="C42" s="120">
        <v>1900968.94</v>
      </c>
      <c r="D42" s="142">
        <v>1867128.2</v>
      </c>
    </row>
    <row r="43" spans="1:4" ht="12.75">
      <c r="A43" s="121" t="s">
        <v>124</v>
      </c>
      <c r="B43" s="120">
        <v>1555319.67</v>
      </c>
      <c r="C43" s="120">
        <v>1668357.04</v>
      </c>
      <c r="D43" s="142">
        <v>1867128.2</v>
      </c>
    </row>
    <row r="44" spans="1:4" ht="12.75">
      <c r="A44" s="121" t="s">
        <v>125</v>
      </c>
      <c r="B44" s="120">
        <v>0</v>
      </c>
      <c r="C44" s="120">
        <v>0</v>
      </c>
      <c r="D44" s="142"/>
    </row>
    <row r="45" spans="1:4" ht="12.75">
      <c r="A45" s="122" t="s">
        <v>126</v>
      </c>
      <c r="B45" s="123">
        <v>25028.42</v>
      </c>
      <c r="C45" s="123">
        <v>232611.9</v>
      </c>
      <c r="D45" s="143">
        <v>217330.26</v>
      </c>
    </row>
    <row r="46" spans="1:4" ht="12.75">
      <c r="A46" s="127" t="s">
        <v>128</v>
      </c>
      <c r="B46" s="128">
        <v>1610658.92</v>
      </c>
      <c r="C46" s="128">
        <v>1928177.19</v>
      </c>
      <c r="D46" s="129">
        <v>2132124.92</v>
      </c>
    </row>
    <row r="47" spans="1:4" ht="12.75">
      <c r="A47" s="126"/>
      <c r="B47" s="134"/>
      <c r="C47" s="134"/>
      <c r="D47" s="134"/>
    </row>
    <row r="48" spans="1:4" ht="12.75">
      <c r="A48" s="127" t="s">
        <v>129</v>
      </c>
      <c r="B48" s="132">
        <f>B35-B46</f>
        <v>2537253.49</v>
      </c>
      <c r="C48" s="128">
        <f>C35-C46</f>
        <v>2168479.84</v>
      </c>
      <c r="D48" s="129">
        <f>D35-D46</f>
        <v>-41554.82999999984</v>
      </c>
    </row>
    <row r="49" spans="1:4" ht="12.75">
      <c r="A49" s="126"/>
      <c r="B49" s="133"/>
      <c r="C49" s="134"/>
      <c r="D49" s="134"/>
    </row>
    <row r="50" spans="1:4" ht="12.75">
      <c r="A50" s="127" t="s">
        <v>134</v>
      </c>
      <c r="B50" s="135">
        <v>2016</v>
      </c>
      <c r="C50" s="135">
        <v>2017</v>
      </c>
      <c r="D50" s="136">
        <v>2018</v>
      </c>
    </row>
    <row r="51" spans="1:4" ht="12.75">
      <c r="A51" s="137" t="s">
        <v>135</v>
      </c>
      <c r="B51" s="138">
        <v>0</v>
      </c>
      <c r="C51" s="138">
        <v>0</v>
      </c>
      <c r="D51" s="139">
        <v>0</v>
      </c>
    </row>
    <row r="52" spans="1:4" ht="12.75">
      <c r="A52" s="55"/>
      <c r="B52" s="55"/>
      <c r="C52" s="55"/>
      <c r="D52" s="55"/>
    </row>
    <row r="53" spans="1:4" ht="12.75">
      <c r="A53" s="127" t="s">
        <v>136</v>
      </c>
      <c r="B53" s="135">
        <v>2016</v>
      </c>
      <c r="C53" s="135">
        <v>2017</v>
      </c>
      <c r="D53" s="136">
        <v>2018</v>
      </c>
    </row>
    <row r="54" spans="1:4" ht="12.75">
      <c r="A54" s="127" t="s">
        <v>135</v>
      </c>
      <c r="B54" s="138">
        <v>0</v>
      </c>
      <c r="C54" s="138">
        <v>0</v>
      </c>
      <c r="D54" s="139">
        <v>0</v>
      </c>
    </row>
    <row r="55" spans="1:4" ht="12.75">
      <c r="A55" s="55"/>
      <c r="B55" s="55"/>
      <c r="C55" s="55"/>
      <c r="D55" s="55"/>
    </row>
    <row r="56" spans="1:4" ht="12.75">
      <c r="A56" s="127" t="s">
        <v>130</v>
      </c>
      <c r="B56" s="135">
        <v>2016</v>
      </c>
      <c r="C56" s="135">
        <v>2017</v>
      </c>
      <c r="D56" s="136">
        <v>2018</v>
      </c>
    </row>
    <row r="57" spans="1:4" ht="12.75">
      <c r="A57" s="140" t="s">
        <v>131</v>
      </c>
      <c r="B57" s="119">
        <v>2163.61</v>
      </c>
      <c r="C57" s="119">
        <v>0.1</v>
      </c>
      <c r="D57" s="141">
        <v>0.1</v>
      </c>
    </row>
    <row r="58" spans="1:4" ht="12.75">
      <c r="A58" s="121" t="s">
        <v>132</v>
      </c>
      <c r="B58" s="120">
        <v>14403911.85</v>
      </c>
      <c r="C58" s="120">
        <v>18301907.98</v>
      </c>
      <c r="D58" s="142">
        <v>19351029.76</v>
      </c>
    </row>
    <row r="59" spans="1:4" ht="12.75">
      <c r="A59" s="122" t="s">
        <v>133</v>
      </c>
      <c r="B59" s="123">
        <v>0</v>
      </c>
      <c r="C59" s="123">
        <v>0</v>
      </c>
      <c r="D59" s="143">
        <v>0</v>
      </c>
    </row>
    <row r="62" spans="1:5" ht="12.75">
      <c r="A62" s="147" t="s">
        <v>137</v>
      </c>
      <c r="B62" s="57"/>
      <c r="C62" s="57"/>
      <c r="D62" s="58"/>
      <c r="E62" s="57"/>
    </row>
    <row r="63" spans="1:5" ht="12.75">
      <c r="A63" s="125" t="s">
        <v>100</v>
      </c>
      <c r="B63" s="124">
        <v>2016</v>
      </c>
      <c r="C63" s="124">
        <v>2017</v>
      </c>
      <c r="D63" s="148">
        <v>2018</v>
      </c>
      <c r="E63" s="124"/>
    </row>
    <row r="64" spans="1:4" ht="12.75">
      <c r="A64" s="144" t="s">
        <v>138</v>
      </c>
      <c r="B64" s="119">
        <v>0</v>
      </c>
      <c r="C64" s="119">
        <v>0</v>
      </c>
      <c r="D64" s="141">
        <v>0</v>
      </c>
    </row>
    <row r="65" spans="1:4" ht="12.75">
      <c r="A65" s="121" t="s">
        <v>101</v>
      </c>
      <c r="B65" s="120">
        <v>0</v>
      </c>
      <c r="C65" s="120">
        <v>0</v>
      </c>
      <c r="D65" s="142">
        <v>0</v>
      </c>
    </row>
    <row r="66" spans="1:4" ht="12.75">
      <c r="A66" s="121" t="s">
        <v>102</v>
      </c>
      <c r="B66" s="120">
        <v>0</v>
      </c>
      <c r="C66" s="120">
        <v>0</v>
      </c>
      <c r="D66" s="142">
        <v>0</v>
      </c>
    </row>
    <row r="67" spans="1:4" ht="12.75">
      <c r="A67" s="121" t="s">
        <v>103</v>
      </c>
      <c r="B67" s="120">
        <v>0</v>
      </c>
      <c r="C67" s="120">
        <v>0</v>
      </c>
      <c r="D67" s="142">
        <v>0</v>
      </c>
    </row>
    <row r="68" spans="1:4" ht="12.75">
      <c r="A68" s="121" t="s">
        <v>104</v>
      </c>
      <c r="B68" s="120">
        <v>0</v>
      </c>
      <c r="C68" s="120">
        <v>0</v>
      </c>
      <c r="D68" s="142">
        <v>0</v>
      </c>
    </row>
    <row r="69" spans="1:4" ht="12.75">
      <c r="A69" s="121" t="s">
        <v>105</v>
      </c>
      <c r="B69" s="120">
        <v>0</v>
      </c>
      <c r="C69" s="120">
        <v>0</v>
      </c>
      <c r="D69" s="142">
        <v>0</v>
      </c>
    </row>
    <row r="70" spans="1:4" ht="12.75">
      <c r="A70" s="146" t="s">
        <v>107</v>
      </c>
      <c r="B70" s="120">
        <v>0</v>
      </c>
      <c r="C70" s="120">
        <v>0</v>
      </c>
      <c r="D70" s="142">
        <v>0</v>
      </c>
    </row>
    <row r="71" spans="1:4" ht="12.75">
      <c r="A71" s="121" t="s">
        <v>102</v>
      </c>
      <c r="B71" s="120">
        <v>0</v>
      </c>
      <c r="C71" s="120">
        <v>0</v>
      </c>
      <c r="D71" s="142">
        <v>0</v>
      </c>
    </row>
    <row r="72" spans="1:4" ht="12.75">
      <c r="A72" s="121" t="s">
        <v>103</v>
      </c>
      <c r="B72" s="120">
        <v>0</v>
      </c>
      <c r="C72" s="120">
        <v>0</v>
      </c>
      <c r="D72" s="142">
        <v>0</v>
      </c>
    </row>
    <row r="73" spans="1:4" ht="12.75">
      <c r="A73" s="121" t="s">
        <v>104</v>
      </c>
      <c r="B73" s="120">
        <v>0</v>
      </c>
      <c r="C73" s="120">
        <v>0</v>
      </c>
      <c r="D73" s="142">
        <v>0</v>
      </c>
    </row>
    <row r="74" spans="1:4" ht="12.75">
      <c r="A74" s="121" t="s">
        <v>106</v>
      </c>
      <c r="B74" s="120">
        <v>0</v>
      </c>
      <c r="C74" s="120">
        <v>0</v>
      </c>
      <c r="D74" s="142">
        <v>0</v>
      </c>
    </row>
    <row r="75" spans="1:4" ht="12.75">
      <c r="A75" s="146" t="s">
        <v>4</v>
      </c>
      <c r="B75" s="120">
        <v>0</v>
      </c>
      <c r="C75" s="120">
        <v>0</v>
      </c>
      <c r="D75" s="142">
        <v>0</v>
      </c>
    </row>
    <row r="76" spans="1:4" ht="12.75">
      <c r="A76" s="121" t="s">
        <v>108</v>
      </c>
      <c r="B76" s="120">
        <v>0</v>
      </c>
      <c r="C76" s="120">
        <v>0</v>
      </c>
      <c r="D76" s="142">
        <v>0</v>
      </c>
    </row>
    <row r="77" spans="1:4" ht="12.75">
      <c r="A77" s="121" t="s">
        <v>109</v>
      </c>
      <c r="B77" s="120">
        <v>0</v>
      </c>
      <c r="C77" s="120">
        <v>0</v>
      </c>
      <c r="D77" s="142">
        <v>0</v>
      </c>
    </row>
    <row r="78" spans="1:4" ht="12.75">
      <c r="A78" s="121" t="s">
        <v>110</v>
      </c>
      <c r="B78" s="120">
        <v>0</v>
      </c>
      <c r="C78" s="120">
        <v>0</v>
      </c>
      <c r="D78" s="142">
        <v>0</v>
      </c>
    </row>
    <row r="79" spans="1:4" ht="12.75">
      <c r="A79" s="146" t="s">
        <v>111</v>
      </c>
      <c r="B79" s="120">
        <v>0</v>
      </c>
      <c r="C79" s="120">
        <v>0</v>
      </c>
      <c r="D79" s="142">
        <v>0</v>
      </c>
    </row>
    <row r="80" spans="1:4" ht="12.75">
      <c r="A80" s="121" t="s">
        <v>112</v>
      </c>
      <c r="B80" s="120">
        <v>0</v>
      </c>
      <c r="C80" s="120">
        <v>0</v>
      </c>
      <c r="D80" s="142">
        <v>0</v>
      </c>
    </row>
    <row r="81" spans="1:4" ht="12.75">
      <c r="A81" s="146" t="s">
        <v>139</v>
      </c>
      <c r="B81" s="120">
        <v>0</v>
      </c>
      <c r="C81" s="120">
        <v>0</v>
      </c>
      <c r="D81" s="142">
        <v>0</v>
      </c>
    </row>
    <row r="82" spans="1:4" ht="12.75">
      <c r="A82" s="121" t="s">
        <v>114</v>
      </c>
      <c r="B82" s="120">
        <v>0</v>
      </c>
      <c r="C82" s="120">
        <v>0</v>
      </c>
      <c r="D82" s="142">
        <v>0</v>
      </c>
    </row>
    <row r="83" spans="1:4" ht="12.75">
      <c r="A83" s="121" t="s">
        <v>115</v>
      </c>
      <c r="B83" s="120">
        <v>0</v>
      </c>
      <c r="C83" s="120">
        <v>0</v>
      </c>
      <c r="D83" s="142">
        <v>0</v>
      </c>
    </row>
    <row r="84" spans="1:4" ht="12.75">
      <c r="A84" s="122" t="s">
        <v>116</v>
      </c>
      <c r="B84" s="123">
        <v>0</v>
      </c>
      <c r="C84" s="123">
        <v>0</v>
      </c>
      <c r="D84" s="143">
        <v>0</v>
      </c>
    </row>
    <row r="85" spans="1:4" ht="12.75">
      <c r="A85" s="127" t="s">
        <v>140</v>
      </c>
      <c r="B85" s="138">
        <v>0</v>
      </c>
      <c r="C85" s="138">
        <v>0</v>
      </c>
      <c r="D85" s="139">
        <v>0</v>
      </c>
    </row>
    <row r="86" spans="1:4" ht="12.75">
      <c r="A86" s="130"/>
      <c r="B86" s="131"/>
      <c r="C86" s="131"/>
      <c r="D86" s="131"/>
    </row>
    <row r="87" spans="1:4" ht="12.75">
      <c r="A87" s="127" t="s">
        <v>118</v>
      </c>
      <c r="B87" s="135" t="s">
        <v>127</v>
      </c>
      <c r="C87" s="135">
        <v>2017</v>
      </c>
      <c r="D87" s="145">
        <v>2018</v>
      </c>
    </row>
    <row r="88" spans="1:4" ht="12.75">
      <c r="A88" s="121" t="s">
        <v>141</v>
      </c>
      <c r="B88" s="120">
        <v>0</v>
      </c>
      <c r="C88" s="120">
        <v>0</v>
      </c>
      <c r="D88" s="142">
        <v>0</v>
      </c>
    </row>
    <row r="89" spans="1:4" ht="12.75">
      <c r="A89" s="121" t="s">
        <v>120</v>
      </c>
      <c r="B89" s="120">
        <v>0</v>
      </c>
      <c r="C89" s="120">
        <v>0</v>
      </c>
      <c r="D89" s="142">
        <v>0</v>
      </c>
    </row>
    <row r="90" spans="1:4" ht="12.75">
      <c r="A90" s="121" t="s">
        <v>121</v>
      </c>
      <c r="B90" s="120">
        <v>0</v>
      </c>
      <c r="C90" s="120">
        <v>0</v>
      </c>
      <c r="D90" s="142">
        <v>0</v>
      </c>
    </row>
    <row r="91" spans="1:4" ht="12.75">
      <c r="A91" s="121" t="s">
        <v>142</v>
      </c>
      <c r="B91" s="120">
        <v>0</v>
      </c>
      <c r="C91" s="120">
        <v>0</v>
      </c>
      <c r="D91" s="142">
        <v>0</v>
      </c>
    </row>
    <row r="92" spans="1:4" ht="12.75">
      <c r="A92" s="121" t="s">
        <v>123</v>
      </c>
      <c r="B92" s="120">
        <v>0</v>
      </c>
      <c r="C92" s="120">
        <v>0</v>
      </c>
      <c r="D92" s="142">
        <v>0</v>
      </c>
    </row>
    <row r="93" spans="1:4" ht="12.75">
      <c r="A93" s="121" t="s">
        <v>124</v>
      </c>
      <c r="B93" s="120">
        <v>0</v>
      </c>
      <c r="C93" s="120">
        <v>0</v>
      </c>
      <c r="D93" s="142">
        <v>0</v>
      </c>
    </row>
    <row r="94" spans="1:4" ht="12.75">
      <c r="A94" s="121" t="s">
        <v>125</v>
      </c>
      <c r="B94" s="120">
        <v>0</v>
      </c>
      <c r="C94" s="120">
        <v>0</v>
      </c>
      <c r="D94" s="142">
        <v>0</v>
      </c>
    </row>
    <row r="95" spans="1:4" ht="12.75">
      <c r="A95" s="122" t="s">
        <v>126</v>
      </c>
      <c r="B95" s="123">
        <v>0</v>
      </c>
      <c r="C95" s="123">
        <v>0</v>
      </c>
      <c r="D95" s="143">
        <v>0</v>
      </c>
    </row>
    <row r="96" spans="1:4" ht="12.75">
      <c r="A96" s="127" t="s">
        <v>143</v>
      </c>
      <c r="B96" s="138">
        <v>0</v>
      </c>
      <c r="C96" s="138">
        <v>0</v>
      </c>
      <c r="D96" s="139">
        <v>0</v>
      </c>
    </row>
    <row r="97" spans="1:4" ht="12.75">
      <c r="A97" s="127"/>
      <c r="B97" s="128"/>
      <c r="C97" s="128"/>
      <c r="D97" s="129"/>
    </row>
    <row r="98" spans="1:4" ht="12.75">
      <c r="A98" s="127" t="s">
        <v>144</v>
      </c>
      <c r="B98" s="138">
        <v>0</v>
      </c>
      <c r="C98" s="138">
        <v>0</v>
      </c>
      <c r="D98" s="139">
        <v>0</v>
      </c>
    </row>
    <row r="99" spans="1:4" ht="12.75">
      <c r="A99" s="127"/>
      <c r="B99" s="138"/>
      <c r="C99" s="138"/>
      <c r="D99" s="139"/>
    </row>
    <row r="100" spans="1:4" ht="12.75">
      <c r="A100" s="127" t="s">
        <v>145</v>
      </c>
      <c r="B100" s="135">
        <v>2016</v>
      </c>
      <c r="C100" s="135">
        <v>2017</v>
      </c>
      <c r="D100" s="136">
        <v>2018</v>
      </c>
    </row>
    <row r="101" spans="1:4" ht="12.75">
      <c r="A101" s="140" t="s">
        <v>146</v>
      </c>
      <c r="B101" s="119">
        <v>0</v>
      </c>
      <c r="C101" s="119">
        <v>0</v>
      </c>
      <c r="D101" s="141">
        <v>0</v>
      </c>
    </row>
    <row r="102" spans="1:4" ht="12.75">
      <c r="A102" s="122" t="s">
        <v>147</v>
      </c>
      <c r="B102" s="123">
        <v>0</v>
      </c>
      <c r="C102" s="123">
        <v>0</v>
      </c>
      <c r="D102" s="143">
        <v>0</v>
      </c>
    </row>
  </sheetData>
  <sheetProtection/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Sefaz</dc:creator>
  <cp:keywords/>
  <dc:description/>
  <cp:lastModifiedBy>Prefeitura</cp:lastModifiedBy>
  <cp:lastPrinted>2019-10-23T13:24:25Z</cp:lastPrinted>
  <dcterms:created xsi:type="dcterms:W3CDTF">2005-05-09T17:08:12Z</dcterms:created>
  <dcterms:modified xsi:type="dcterms:W3CDTF">2019-10-23T13:27:20Z</dcterms:modified>
  <cp:category/>
  <cp:version/>
  <cp:contentType/>
  <cp:contentStatus/>
</cp:coreProperties>
</file>